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mcermak/data/Dokumenty/IN-LITE/Designs IN-LITE/"/>
    </mc:Choice>
  </mc:AlternateContent>
  <xr:revisionPtr revIDLastSave="0" documentId="13_ncr:1_{15397D19-C252-9D47-B71A-A603D6AEF4C9}" xr6:coauthVersionLast="47" xr6:coauthVersionMax="47" xr10:uidLastSave="{00000000-0000-0000-0000-000000000000}"/>
  <bookViews>
    <workbookView minimized="1" xWindow="0" yWindow="500" windowWidth="41420" windowHeight="3018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6" i="1" l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C97" i="1" s="1"/>
  <c r="D97" i="1" s="1"/>
  <c r="E97" i="1" s="1"/>
  <c r="F97" i="1" s="1"/>
  <c r="G97" i="1" s="1"/>
  <c r="H97" i="1" s="1"/>
  <c r="I97" i="1" s="1"/>
  <c r="J97" i="1" s="1"/>
  <c r="K97" i="1" s="1"/>
  <c r="L97" i="1" s="1"/>
  <c r="M97" i="1" s="1"/>
  <c r="N97" i="1" s="1"/>
  <c r="O97" i="1" s="1"/>
  <c r="P97" i="1" s="1"/>
  <c r="B92" i="1"/>
  <c r="B93" i="1" s="1"/>
  <c r="B94" i="1" s="1"/>
  <c r="C91" i="1" s="1"/>
  <c r="Q90" i="1"/>
  <c r="Q89" i="1"/>
  <c r="W89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C88" i="1" s="1"/>
  <c r="B83" i="1"/>
  <c r="B84" i="1" s="1"/>
  <c r="B85" i="1" s="1"/>
  <c r="C82" i="1" s="1"/>
  <c r="Q81" i="1"/>
  <c r="Q80" i="1"/>
  <c r="W80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C79" i="1" s="1"/>
  <c r="B74" i="1"/>
  <c r="B75" i="1" s="1"/>
  <c r="B76" i="1" s="1"/>
  <c r="C73" i="1" s="1"/>
  <c r="Q72" i="1"/>
  <c r="W71" i="1"/>
  <c r="T71" i="1"/>
  <c r="S71" i="1" s="1"/>
  <c r="Q71" i="1"/>
  <c r="U71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C70" i="1" s="1"/>
  <c r="D70" i="1" s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B65" i="1"/>
  <c r="B66" i="1" s="1"/>
  <c r="B67" i="1" s="1"/>
  <c r="C64" i="1" s="1"/>
  <c r="Q63" i="1"/>
  <c r="Q62" i="1"/>
  <c r="W62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C61" i="1" s="1"/>
  <c r="D61" i="1" s="1"/>
  <c r="E61" i="1" s="1"/>
  <c r="B56" i="1"/>
  <c r="B57" i="1" s="1"/>
  <c r="B58" i="1" s="1"/>
  <c r="C55" i="1" s="1"/>
  <c r="Q54" i="1"/>
  <c r="Q53" i="1"/>
  <c r="W53" i="1" s="1"/>
  <c r="C52" i="1"/>
  <c r="D52" i="1" s="1"/>
  <c r="E52" i="1" s="1"/>
  <c r="F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B47" i="1"/>
  <c r="B48" i="1" s="1"/>
  <c r="B49" i="1" s="1"/>
  <c r="C46" i="1" s="1"/>
  <c r="Q45" i="1"/>
  <c r="Q44" i="1"/>
  <c r="W44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B38" i="1"/>
  <c r="B39" i="1" s="1"/>
  <c r="B40" i="1" s="1"/>
  <c r="C37" i="1" s="1"/>
  <c r="Q36" i="1"/>
  <c r="Q35" i="1"/>
  <c r="W35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C34" i="1" s="1"/>
  <c r="D34" i="1" s="1"/>
  <c r="E34" i="1" s="1"/>
  <c r="F34" i="1" s="1"/>
  <c r="G34" i="1" s="1"/>
  <c r="B29" i="1"/>
  <c r="B30" i="1" s="1"/>
  <c r="B31" i="1" s="1"/>
  <c r="C28" i="1" s="1"/>
  <c r="Q27" i="1"/>
  <c r="Q26" i="1"/>
  <c r="W26" i="1" s="1"/>
  <c r="P24" i="1"/>
  <c r="O24" i="1"/>
  <c r="N24" i="1"/>
  <c r="M24" i="1"/>
  <c r="L24" i="1"/>
  <c r="K24" i="1"/>
  <c r="J24" i="1"/>
  <c r="I24" i="1"/>
  <c r="B24" i="1"/>
  <c r="C25" i="1" s="1"/>
  <c r="B20" i="1"/>
  <c r="B21" i="1" s="1"/>
  <c r="B22" i="1" s="1"/>
  <c r="C19" i="1" s="1"/>
  <c r="B11" i="1"/>
  <c r="B12" i="1" s="1"/>
  <c r="B15" i="1"/>
  <c r="C16" i="1" s="1"/>
  <c r="Q18" i="1"/>
  <c r="Q17" i="1"/>
  <c r="W17" i="1" s="1"/>
  <c r="Q9" i="1"/>
  <c r="Q8" i="1"/>
  <c r="F61" i="1" l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D88" i="1"/>
  <c r="E88" i="1" s="1"/>
  <c r="F88" i="1" s="1"/>
  <c r="G88" i="1" s="1"/>
  <c r="H88" i="1" s="1"/>
  <c r="I88" i="1" s="1"/>
  <c r="J88" i="1" s="1"/>
  <c r="K88" i="1" s="1"/>
  <c r="L88" i="1" s="1"/>
  <c r="M88" i="1" s="1"/>
  <c r="N88" i="1" s="1"/>
  <c r="O88" i="1" s="1"/>
  <c r="P88" i="1" s="1"/>
  <c r="D79" i="1"/>
  <c r="E79" i="1" s="1"/>
  <c r="F79" i="1" s="1"/>
  <c r="G79" i="1" s="1"/>
  <c r="H79" i="1" s="1"/>
  <c r="I79" i="1" s="1"/>
  <c r="J79" i="1" s="1"/>
  <c r="K79" i="1" s="1"/>
  <c r="L79" i="1" s="1"/>
  <c r="M79" i="1" s="1"/>
  <c r="N79" i="1" s="1"/>
  <c r="O79" i="1" s="1"/>
  <c r="P79" i="1" s="1"/>
  <c r="G52" i="1"/>
  <c r="H52" i="1" s="1"/>
  <c r="I52" i="1" s="1"/>
  <c r="J52" i="1" s="1"/>
  <c r="K52" i="1" s="1"/>
  <c r="L52" i="1" s="1"/>
  <c r="M52" i="1" s="1"/>
  <c r="N52" i="1" s="1"/>
  <c r="O52" i="1" s="1"/>
  <c r="P52" i="1" s="1"/>
  <c r="H34" i="1"/>
  <c r="I34" i="1" s="1"/>
  <c r="J34" i="1" s="1"/>
  <c r="K34" i="1" s="1"/>
  <c r="L34" i="1" s="1"/>
  <c r="M34" i="1" s="1"/>
  <c r="N34" i="1" s="1"/>
  <c r="O34" i="1" s="1"/>
  <c r="P34" i="1" s="1"/>
  <c r="W8" i="1"/>
  <c r="C92" i="1"/>
  <c r="C93" i="1" s="1"/>
  <c r="C94" i="1" s="1"/>
  <c r="D91" i="1" s="1"/>
  <c r="T89" i="1"/>
  <c r="S89" i="1" s="1"/>
  <c r="U89" i="1"/>
  <c r="C83" i="1"/>
  <c r="C84" i="1" s="1"/>
  <c r="C85" i="1" s="1"/>
  <c r="D82" i="1" s="1"/>
  <c r="T80" i="1"/>
  <c r="S80" i="1" s="1"/>
  <c r="U80" i="1"/>
  <c r="C74" i="1"/>
  <c r="C75" i="1" s="1"/>
  <c r="C76" i="1" s="1"/>
  <c r="D73" i="1" s="1"/>
  <c r="C65" i="1"/>
  <c r="C66" i="1" s="1"/>
  <c r="C67" i="1" s="1"/>
  <c r="D64" i="1" s="1"/>
  <c r="T62" i="1"/>
  <c r="S62" i="1" s="1"/>
  <c r="U62" i="1" s="1"/>
  <c r="C56" i="1"/>
  <c r="C57" i="1" s="1"/>
  <c r="C58" i="1" s="1"/>
  <c r="D55" i="1" s="1"/>
  <c r="T53" i="1"/>
  <c r="S53" i="1" s="1"/>
  <c r="U53" i="1" s="1"/>
  <c r="C47" i="1"/>
  <c r="C48" i="1" s="1"/>
  <c r="C49" i="1" s="1"/>
  <c r="D46" i="1" s="1"/>
  <c r="T44" i="1"/>
  <c r="S44" i="1" s="1"/>
  <c r="U44" i="1" s="1"/>
  <c r="C38" i="1"/>
  <c r="C39" i="1" s="1"/>
  <c r="C40" i="1" s="1"/>
  <c r="D37" i="1" s="1"/>
  <c r="T35" i="1"/>
  <c r="S35" i="1" s="1"/>
  <c r="U35" i="1"/>
  <c r="C29" i="1"/>
  <c r="C30" i="1" s="1"/>
  <c r="C31" i="1" s="1"/>
  <c r="D28" i="1" s="1"/>
  <c r="T26" i="1"/>
  <c r="S26" i="1" s="1"/>
  <c r="U26" i="1" s="1"/>
  <c r="C24" i="1"/>
  <c r="D25" i="1" s="1"/>
  <c r="C20" i="1"/>
  <c r="C21" i="1" s="1"/>
  <c r="C22" i="1" s="1"/>
  <c r="D19" i="1" s="1"/>
  <c r="T17" i="1"/>
  <c r="S17" i="1" s="1"/>
  <c r="U17" i="1" s="1"/>
  <c r="T8" i="1"/>
  <c r="B6" i="1"/>
  <c r="D92" i="1" l="1"/>
  <c r="D93" i="1" s="1"/>
  <c r="D94" i="1" s="1"/>
  <c r="E91" i="1" s="1"/>
  <c r="D83" i="1"/>
  <c r="D84" i="1" s="1"/>
  <c r="D85" i="1" s="1"/>
  <c r="E82" i="1" s="1"/>
  <c r="D74" i="1"/>
  <c r="D75" i="1" s="1"/>
  <c r="D76" i="1" s="1"/>
  <c r="E73" i="1" s="1"/>
  <c r="D65" i="1"/>
  <c r="D66" i="1" s="1"/>
  <c r="D67" i="1" s="1"/>
  <c r="E64" i="1" s="1"/>
  <c r="D56" i="1"/>
  <c r="D57" i="1" s="1"/>
  <c r="D58" i="1" s="1"/>
  <c r="E55" i="1" s="1"/>
  <c r="D47" i="1"/>
  <c r="D48" i="1" s="1"/>
  <c r="D49" i="1" s="1"/>
  <c r="E46" i="1" s="1"/>
  <c r="D38" i="1"/>
  <c r="D39" i="1" s="1"/>
  <c r="D40" i="1" s="1"/>
  <c r="E37" i="1" s="1"/>
  <c r="D29" i="1"/>
  <c r="D30" i="1" s="1"/>
  <c r="D31" i="1" s="1"/>
  <c r="E28" i="1" s="1"/>
  <c r="D24" i="1"/>
  <c r="E25" i="1" s="1"/>
  <c r="D20" i="1"/>
  <c r="D21" i="1" s="1"/>
  <c r="D22" i="1" s="1"/>
  <c r="E19" i="1" s="1"/>
  <c r="S8" i="1"/>
  <c r="U8" i="1" s="1"/>
  <c r="E92" i="1" l="1"/>
  <c r="E93" i="1" s="1"/>
  <c r="E94" i="1" s="1"/>
  <c r="F91" i="1" s="1"/>
  <c r="E83" i="1"/>
  <c r="E84" i="1" s="1"/>
  <c r="E85" i="1" s="1"/>
  <c r="F82" i="1" s="1"/>
  <c r="E74" i="1"/>
  <c r="E75" i="1" s="1"/>
  <c r="E76" i="1" s="1"/>
  <c r="F73" i="1" s="1"/>
  <c r="E65" i="1"/>
  <c r="E66" i="1" s="1"/>
  <c r="E67" i="1" s="1"/>
  <c r="F64" i="1" s="1"/>
  <c r="E56" i="1"/>
  <c r="E57" i="1" s="1"/>
  <c r="E58" i="1" s="1"/>
  <c r="F55" i="1" s="1"/>
  <c r="E47" i="1"/>
  <c r="E48" i="1" s="1"/>
  <c r="E49" i="1" s="1"/>
  <c r="F46" i="1" s="1"/>
  <c r="E38" i="1"/>
  <c r="E39" i="1" s="1"/>
  <c r="E40" i="1" s="1"/>
  <c r="F37" i="1" s="1"/>
  <c r="E29" i="1"/>
  <c r="E30" i="1" s="1"/>
  <c r="E31" i="1" s="1"/>
  <c r="F28" i="1" s="1"/>
  <c r="E24" i="1"/>
  <c r="F25" i="1" s="1"/>
  <c r="E20" i="1"/>
  <c r="E21" i="1" s="1"/>
  <c r="E22" i="1" s="1"/>
  <c r="F19" i="1" s="1"/>
  <c r="F92" i="1" l="1"/>
  <c r="F93" i="1" s="1"/>
  <c r="F94" i="1" s="1"/>
  <c r="G91" i="1" s="1"/>
  <c r="F83" i="1"/>
  <c r="F84" i="1" s="1"/>
  <c r="F85" i="1" s="1"/>
  <c r="G82" i="1" s="1"/>
  <c r="F74" i="1"/>
  <c r="F75" i="1" s="1"/>
  <c r="F76" i="1" s="1"/>
  <c r="G73" i="1" s="1"/>
  <c r="F65" i="1"/>
  <c r="F66" i="1" s="1"/>
  <c r="F67" i="1" s="1"/>
  <c r="G64" i="1" s="1"/>
  <c r="F56" i="1"/>
  <c r="F57" i="1" s="1"/>
  <c r="F58" i="1" s="1"/>
  <c r="G55" i="1" s="1"/>
  <c r="F47" i="1"/>
  <c r="F48" i="1" s="1"/>
  <c r="F49" i="1" s="1"/>
  <c r="G46" i="1" s="1"/>
  <c r="F38" i="1"/>
  <c r="F39" i="1" s="1"/>
  <c r="F40" i="1" s="1"/>
  <c r="G37" i="1" s="1"/>
  <c r="F29" i="1"/>
  <c r="F30" i="1" s="1"/>
  <c r="F31" i="1" s="1"/>
  <c r="G28" i="1" s="1"/>
  <c r="F24" i="1"/>
  <c r="G25" i="1" s="1"/>
  <c r="F20" i="1"/>
  <c r="F21" i="1" s="1"/>
  <c r="F22" i="1" s="1"/>
  <c r="G19" i="1" s="1"/>
  <c r="G92" i="1" l="1"/>
  <c r="G93" i="1" s="1"/>
  <c r="G94" i="1" s="1"/>
  <c r="H91" i="1" s="1"/>
  <c r="G83" i="1"/>
  <c r="G84" i="1" s="1"/>
  <c r="G85" i="1" s="1"/>
  <c r="H82" i="1" s="1"/>
  <c r="G74" i="1"/>
  <c r="G75" i="1" s="1"/>
  <c r="G76" i="1" s="1"/>
  <c r="H73" i="1" s="1"/>
  <c r="G65" i="1"/>
  <c r="G66" i="1" s="1"/>
  <c r="G67" i="1" s="1"/>
  <c r="H64" i="1" s="1"/>
  <c r="G56" i="1"/>
  <c r="G57" i="1" s="1"/>
  <c r="G58" i="1" s="1"/>
  <c r="H55" i="1" s="1"/>
  <c r="G47" i="1"/>
  <c r="G48" i="1" s="1"/>
  <c r="G49" i="1" s="1"/>
  <c r="H46" i="1" s="1"/>
  <c r="G38" i="1"/>
  <c r="G39" i="1" s="1"/>
  <c r="G40" i="1" s="1"/>
  <c r="H37" i="1" s="1"/>
  <c r="G29" i="1"/>
  <c r="G30" i="1" s="1"/>
  <c r="G31" i="1" s="1"/>
  <c r="H28" i="1" s="1"/>
  <c r="G20" i="1"/>
  <c r="G21" i="1" s="1"/>
  <c r="G22" i="1" s="1"/>
  <c r="H19" i="1" s="1"/>
  <c r="G24" i="1"/>
  <c r="H25" i="1" s="1"/>
  <c r="H92" i="1" l="1"/>
  <c r="H93" i="1" s="1"/>
  <c r="H94" i="1" s="1"/>
  <c r="I91" i="1" s="1"/>
  <c r="H83" i="1"/>
  <c r="H84" i="1" s="1"/>
  <c r="H85" i="1" s="1"/>
  <c r="I82" i="1" s="1"/>
  <c r="H74" i="1"/>
  <c r="H75" i="1" s="1"/>
  <c r="H76" i="1" s="1"/>
  <c r="I73" i="1" s="1"/>
  <c r="H65" i="1"/>
  <c r="H66" i="1" s="1"/>
  <c r="H67" i="1" s="1"/>
  <c r="I64" i="1" s="1"/>
  <c r="H56" i="1"/>
  <c r="H57" i="1" s="1"/>
  <c r="H58" i="1" s="1"/>
  <c r="I55" i="1" s="1"/>
  <c r="H47" i="1"/>
  <c r="H48" i="1" s="1"/>
  <c r="H49" i="1" s="1"/>
  <c r="I46" i="1" s="1"/>
  <c r="H38" i="1"/>
  <c r="H39" i="1" s="1"/>
  <c r="H40" i="1" s="1"/>
  <c r="I37" i="1" s="1"/>
  <c r="H29" i="1"/>
  <c r="H30" i="1" s="1"/>
  <c r="H31" i="1" s="1"/>
  <c r="I28" i="1" s="1"/>
  <c r="H20" i="1"/>
  <c r="H21" i="1" s="1"/>
  <c r="H22" i="1" s="1"/>
  <c r="I19" i="1" s="1"/>
  <c r="H24" i="1"/>
  <c r="I25" i="1" s="1"/>
  <c r="J25" i="1" s="1"/>
  <c r="K25" i="1" s="1"/>
  <c r="L25" i="1" s="1"/>
  <c r="M25" i="1" s="1"/>
  <c r="N25" i="1" s="1"/>
  <c r="O25" i="1" s="1"/>
  <c r="P25" i="1" s="1"/>
  <c r="I92" i="1" l="1"/>
  <c r="I93" i="1" s="1"/>
  <c r="I94" i="1" s="1"/>
  <c r="J91" i="1" s="1"/>
  <c r="I83" i="1"/>
  <c r="I84" i="1" s="1"/>
  <c r="I85" i="1" s="1"/>
  <c r="J82" i="1" s="1"/>
  <c r="I74" i="1"/>
  <c r="I75" i="1" s="1"/>
  <c r="I76" i="1" s="1"/>
  <c r="J73" i="1" s="1"/>
  <c r="I65" i="1"/>
  <c r="I66" i="1" s="1"/>
  <c r="I67" i="1" s="1"/>
  <c r="J64" i="1" s="1"/>
  <c r="I56" i="1"/>
  <c r="I57" i="1" s="1"/>
  <c r="I58" i="1" s="1"/>
  <c r="J55" i="1" s="1"/>
  <c r="I47" i="1"/>
  <c r="I48" i="1" s="1"/>
  <c r="I49" i="1" s="1"/>
  <c r="J46" i="1" s="1"/>
  <c r="I38" i="1"/>
  <c r="I39" i="1" s="1"/>
  <c r="I40" i="1" s="1"/>
  <c r="J37" i="1" s="1"/>
  <c r="I29" i="1"/>
  <c r="I30" i="1" s="1"/>
  <c r="I31" i="1" s="1"/>
  <c r="J28" i="1" s="1"/>
  <c r="I20" i="1"/>
  <c r="I21" i="1" s="1"/>
  <c r="I22" i="1" s="1"/>
  <c r="J19" i="1" s="1"/>
  <c r="J92" i="1" l="1"/>
  <c r="J93" i="1" s="1"/>
  <c r="J94" i="1" s="1"/>
  <c r="K91" i="1" s="1"/>
  <c r="J83" i="1"/>
  <c r="J84" i="1" s="1"/>
  <c r="J85" i="1" s="1"/>
  <c r="K82" i="1" s="1"/>
  <c r="J74" i="1"/>
  <c r="J75" i="1" s="1"/>
  <c r="J76" i="1" s="1"/>
  <c r="K73" i="1" s="1"/>
  <c r="J65" i="1"/>
  <c r="J66" i="1" s="1"/>
  <c r="J67" i="1" s="1"/>
  <c r="K64" i="1" s="1"/>
  <c r="J56" i="1"/>
  <c r="J57" i="1" s="1"/>
  <c r="J58" i="1" s="1"/>
  <c r="K55" i="1" s="1"/>
  <c r="J47" i="1"/>
  <c r="J48" i="1" s="1"/>
  <c r="J49" i="1" s="1"/>
  <c r="K46" i="1" s="1"/>
  <c r="J38" i="1"/>
  <c r="J39" i="1" s="1"/>
  <c r="J40" i="1" s="1"/>
  <c r="K37" i="1" s="1"/>
  <c r="J29" i="1"/>
  <c r="J30" i="1" s="1"/>
  <c r="J31" i="1" s="1"/>
  <c r="K28" i="1" s="1"/>
  <c r="J20" i="1"/>
  <c r="J21" i="1" s="1"/>
  <c r="J22" i="1" s="1"/>
  <c r="K19" i="1" s="1"/>
  <c r="K92" i="1" l="1"/>
  <c r="K93" i="1" s="1"/>
  <c r="K94" i="1" s="1"/>
  <c r="L91" i="1" s="1"/>
  <c r="K83" i="1"/>
  <c r="K84" i="1" s="1"/>
  <c r="K85" i="1" s="1"/>
  <c r="L82" i="1" s="1"/>
  <c r="K74" i="1"/>
  <c r="K75" i="1" s="1"/>
  <c r="K76" i="1" s="1"/>
  <c r="L73" i="1" s="1"/>
  <c r="K65" i="1"/>
  <c r="K66" i="1" s="1"/>
  <c r="K67" i="1" s="1"/>
  <c r="L64" i="1" s="1"/>
  <c r="K56" i="1"/>
  <c r="K57" i="1" s="1"/>
  <c r="K58" i="1" s="1"/>
  <c r="L55" i="1"/>
  <c r="K47" i="1"/>
  <c r="K48" i="1" s="1"/>
  <c r="K49" i="1" s="1"/>
  <c r="L46" i="1" s="1"/>
  <c r="K38" i="1"/>
  <c r="K39" i="1" s="1"/>
  <c r="K40" i="1" s="1"/>
  <c r="L37" i="1" s="1"/>
  <c r="K29" i="1"/>
  <c r="K30" i="1" s="1"/>
  <c r="K31" i="1" s="1"/>
  <c r="L28" i="1" s="1"/>
  <c r="K20" i="1"/>
  <c r="K21" i="1" s="1"/>
  <c r="K22" i="1" s="1"/>
  <c r="L19" i="1" s="1"/>
  <c r="L92" i="1" l="1"/>
  <c r="L93" i="1" s="1"/>
  <c r="L94" i="1" s="1"/>
  <c r="M91" i="1" s="1"/>
  <c r="L83" i="1"/>
  <c r="L84" i="1" s="1"/>
  <c r="L85" i="1" s="1"/>
  <c r="M82" i="1" s="1"/>
  <c r="L74" i="1"/>
  <c r="L75" i="1" s="1"/>
  <c r="L76" i="1" s="1"/>
  <c r="M73" i="1" s="1"/>
  <c r="L65" i="1"/>
  <c r="L66" i="1" s="1"/>
  <c r="L67" i="1" s="1"/>
  <c r="M64" i="1" s="1"/>
  <c r="L56" i="1"/>
  <c r="L57" i="1" s="1"/>
  <c r="L58" i="1" s="1"/>
  <c r="M55" i="1" s="1"/>
  <c r="L47" i="1"/>
  <c r="L48" i="1" s="1"/>
  <c r="L49" i="1" s="1"/>
  <c r="M46" i="1" s="1"/>
  <c r="L38" i="1"/>
  <c r="L39" i="1" s="1"/>
  <c r="L40" i="1" s="1"/>
  <c r="M37" i="1" s="1"/>
  <c r="L29" i="1"/>
  <c r="L30" i="1" s="1"/>
  <c r="L31" i="1" s="1"/>
  <c r="M28" i="1" s="1"/>
  <c r="L20" i="1"/>
  <c r="L21" i="1" s="1"/>
  <c r="L22" i="1" s="1"/>
  <c r="M19" i="1" s="1"/>
  <c r="M92" i="1" l="1"/>
  <c r="M93" i="1" s="1"/>
  <c r="M94" i="1" s="1"/>
  <c r="N91" i="1" s="1"/>
  <c r="M83" i="1"/>
  <c r="M84" i="1" s="1"/>
  <c r="M85" i="1" s="1"/>
  <c r="N82" i="1" s="1"/>
  <c r="M74" i="1"/>
  <c r="M75" i="1" s="1"/>
  <c r="M76" i="1" s="1"/>
  <c r="N73" i="1" s="1"/>
  <c r="M65" i="1"/>
  <c r="M66" i="1" s="1"/>
  <c r="M67" i="1" s="1"/>
  <c r="N64" i="1" s="1"/>
  <c r="M56" i="1"/>
  <c r="M57" i="1" s="1"/>
  <c r="M58" i="1" s="1"/>
  <c r="N55" i="1" s="1"/>
  <c r="M47" i="1"/>
  <c r="M48" i="1" s="1"/>
  <c r="M49" i="1" s="1"/>
  <c r="N46" i="1" s="1"/>
  <c r="M38" i="1"/>
  <c r="M39" i="1" s="1"/>
  <c r="M40" i="1" s="1"/>
  <c r="N37" i="1" s="1"/>
  <c r="M29" i="1"/>
  <c r="M30" i="1" s="1"/>
  <c r="M31" i="1" s="1"/>
  <c r="N28" i="1" s="1"/>
  <c r="M20" i="1"/>
  <c r="M21" i="1" s="1"/>
  <c r="M22" i="1" s="1"/>
  <c r="N19" i="1" s="1"/>
  <c r="N92" i="1" l="1"/>
  <c r="N93" i="1" s="1"/>
  <c r="N94" i="1" s="1"/>
  <c r="O91" i="1" s="1"/>
  <c r="N83" i="1"/>
  <c r="N84" i="1" s="1"/>
  <c r="N85" i="1" s="1"/>
  <c r="O82" i="1" s="1"/>
  <c r="N74" i="1"/>
  <c r="N75" i="1" s="1"/>
  <c r="N76" i="1" s="1"/>
  <c r="O73" i="1" s="1"/>
  <c r="N65" i="1"/>
  <c r="N66" i="1" s="1"/>
  <c r="N67" i="1" s="1"/>
  <c r="O64" i="1" s="1"/>
  <c r="N56" i="1"/>
  <c r="N57" i="1" s="1"/>
  <c r="N58" i="1" s="1"/>
  <c r="O55" i="1" s="1"/>
  <c r="N47" i="1"/>
  <c r="N48" i="1" s="1"/>
  <c r="N49" i="1" s="1"/>
  <c r="O46" i="1" s="1"/>
  <c r="N38" i="1"/>
  <c r="N39" i="1" s="1"/>
  <c r="N40" i="1" s="1"/>
  <c r="O37" i="1" s="1"/>
  <c r="N29" i="1"/>
  <c r="N30" i="1" s="1"/>
  <c r="N31" i="1" s="1"/>
  <c r="O28" i="1" s="1"/>
  <c r="N20" i="1"/>
  <c r="N21" i="1" s="1"/>
  <c r="N22" i="1" s="1"/>
  <c r="O19" i="1" s="1"/>
  <c r="O92" i="1" l="1"/>
  <c r="O93" i="1" s="1"/>
  <c r="O94" i="1" s="1"/>
  <c r="P91" i="1" s="1"/>
  <c r="P92" i="1" s="1"/>
  <c r="P93" i="1" s="1"/>
  <c r="P94" i="1" s="1"/>
  <c r="O83" i="1"/>
  <c r="O84" i="1" s="1"/>
  <c r="O85" i="1" s="1"/>
  <c r="P82" i="1" s="1"/>
  <c r="P83" i="1" s="1"/>
  <c r="P84" i="1" s="1"/>
  <c r="P85" i="1" s="1"/>
  <c r="O74" i="1"/>
  <c r="O75" i="1" s="1"/>
  <c r="O76" i="1" s="1"/>
  <c r="P73" i="1" s="1"/>
  <c r="P74" i="1" s="1"/>
  <c r="P75" i="1" s="1"/>
  <c r="P76" i="1" s="1"/>
  <c r="O65" i="1"/>
  <c r="O66" i="1" s="1"/>
  <c r="O67" i="1" s="1"/>
  <c r="P64" i="1" s="1"/>
  <c r="P65" i="1" s="1"/>
  <c r="P66" i="1" s="1"/>
  <c r="P67" i="1" s="1"/>
  <c r="O56" i="1"/>
  <c r="O57" i="1" s="1"/>
  <c r="O58" i="1" s="1"/>
  <c r="P55" i="1" s="1"/>
  <c r="P56" i="1" s="1"/>
  <c r="P57" i="1" s="1"/>
  <c r="P58" i="1" s="1"/>
  <c r="O47" i="1"/>
  <c r="O48" i="1" s="1"/>
  <c r="O49" i="1" s="1"/>
  <c r="P46" i="1" s="1"/>
  <c r="P47" i="1" s="1"/>
  <c r="P48" i="1" s="1"/>
  <c r="P49" i="1" s="1"/>
  <c r="O38" i="1"/>
  <c r="O39" i="1" s="1"/>
  <c r="O40" i="1" s="1"/>
  <c r="P37" i="1" s="1"/>
  <c r="P38" i="1" s="1"/>
  <c r="P39" i="1" s="1"/>
  <c r="P40" i="1" s="1"/>
  <c r="O29" i="1"/>
  <c r="O30" i="1" s="1"/>
  <c r="O31" i="1" s="1"/>
  <c r="P28" i="1" s="1"/>
  <c r="P29" i="1" s="1"/>
  <c r="P30" i="1" s="1"/>
  <c r="P31" i="1" s="1"/>
  <c r="O20" i="1"/>
  <c r="O21" i="1" s="1"/>
  <c r="O22" i="1" s="1"/>
  <c r="P19" i="1" s="1"/>
  <c r="P20" i="1" s="1"/>
  <c r="P21" i="1" s="1"/>
  <c r="P22" i="1" s="1"/>
  <c r="B13" i="1" l="1"/>
  <c r="C10" i="1" s="1"/>
  <c r="C15" i="1" l="1"/>
  <c r="D16" i="1" s="1"/>
  <c r="C11" i="1"/>
  <c r="C12" i="1" s="1"/>
  <c r="C13" i="1" s="1"/>
  <c r="D10" i="1" s="1"/>
  <c r="D11" i="1" l="1"/>
  <c r="D12" i="1" s="1"/>
  <c r="D13" i="1" s="1"/>
  <c r="E10" i="1" s="1"/>
  <c r="D15" i="1"/>
  <c r="E16" i="1" s="1"/>
  <c r="E11" i="1" l="1"/>
  <c r="E12" i="1" s="1"/>
  <c r="E13" i="1" s="1"/>
  <c r="F10" i="1" s="1"/>
  <c r="E15" i="1"/>
  <c r="F16" i="1" s="1"/>
  <c r="F15" i="1" l="1"/>
  <c r="G16" i="1" s="1"/>
  <c r="F11" i="1"/>
  <c r="F12" i="1" s="1"/>
  <c r="F13" i="1" s="1"/>
  <c r="G10" i="1" s="1"/>
  <c r="G15" i="1" l="1"/>
  <c r="H16" i="1" s="1"/>
  <c r="G11" i="1"/>
  <c r="G12" i="1" s="1"/>
  <c r="G13" i="1" s="1"/>
  <c r="H10" i="1" s="1"/>
  <c r="H11" i="1" l="1"/>
  <c r="H12" i="1" s="1"/>
  <c r="H13" i="1" s="1"/>
  <c r="I10" i="1" s="1"/>
  <c r="I15" i="1" s="1"/>
  <c r="H15" i="1"/>
  <c r="I16" i="1" s="1"/>
  <c r="J16" i="1" l="1"/>
  <c r="I11" i="1"/>
  <c r="I12" i="1" s="1"/>
  <c r="I13" i="1" s="1"/>
  <c r="J10" i="1" s="1"/>
  <c r="J15" i="1" s="1"/>
  <c r="K16" i="1" l="1"/>
  <c r="J11" i="1"/>
  <c r="J12" i="1" s="1"/>
  <c r="J13" i="1" s="1"/>
  <c r="K10" i="1" s="1"/>
  <c r="K15" i="1" s="1"/>
  <c r="L16" i="1" l="1"/>
  <c r="K11" i="1"/>
  <c r="K12" i="1" s="1"/>
  <c r="K13" i="1" s="1"/>
  <c r="L10" i="1" s="1"/>
  <c r="L15" i="1" s="1"/>
  <c r="M16" i="1" l="1"/>
  <c r="L11" i="1"/>
  <c r="L12" i="1" s="1"/>
  <c r="L13" i="1" s="1"/>
  <c r="M10" i="1" s="1"/>
  <c r="M15" i="1" s="1"/>
  <c r="N16" i="1" l="1"/>
  <c r="M11" i="1"/>
  <c r="M12" i="1" s="1"/>
  <c r="M13" i="1" s="1"/>
  <c r="N10" i="1" s="1"/>
  <c r="N15" i="1" s="1"/>
  <c r="O16" i="1" l="1"/>
  <c r="N11" i="1"/>
  <c r="N12" i="1" s="1"/>
  <c r="N13" i="1" s="1"/>
  <c r="O10" i="1" s="1"/>
  <c r="O15" i="1" s="1"/>
  <c r="P16" i="1" l="1"/>
  <c r="O11" i="1"/>
  <c r="O12" i="1" s="1"/>
  <c r="O13" i="1" s="1"/>
  <c r="P10" i="1" s="1"/>
  <c r="P15" i="1" s="1"/>
  <c r="P11" i="1" l="1"/>
  <c r="P12" i="1" s="1"/>
  <c r="P13" i="1" s="1"/>
</calcChain>
</file>

<file path=xl/sharedStrings.xml><?xml version="1.0" encoding="utf-8"?>
<sst xmlns="http://schemas.openxmlformats.org/spreadsheetml/2006/main" count="137" uniqueCount="46">
  <si>
    <t xml:space="preserve"> </t>
  </si>
  <si>
    <t>průměr kabelu (mm2)</t>
  </si>
  <si>
    <t>vypočítaný průměr kabelu (mm2)</t>
  </si>
  <si>
    <t>úbytek napětí (V)</t>
  </si>
  <si>
    <t>určený průměr kabelu (mm2)</t>
  </si>
  <si>
    <t>úbytek napětí při určeném průměru            (V)</t>
  </si>
  <si>
    <t>příkon instalace celkem (W)</t>
  </si>
  <si>
    <t>W</t>
  </si>
  <si>
    <t>světlo v pořadí od zdroje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</si>
  <si>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</si>
  <si>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</si>
  <si>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</si>
  <si>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</si>
  <si>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</si>
  <si>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</si>
  <si>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</si>
  <si>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</si>
  <si>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</si>
  <si>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</si>
  <si>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1. větev (w)</t>
  </si>
  <si>
    <t>vzdálenost od předcházejícího světla/zdroje (bm)</t>
  </si>
  <si>
    <t>bm</t>
  </si>
  <si>
    <t>Výpočet kabelů in-lite</t>
  </si>
  <si>
    <t>11.</t>
  </si>
  <si>
    <t>12.</t>
  </si>
  <si>
    <t>13.</t>
  </si>
  <si>
    <t>14.</t>
  </si>
  <si>
    <t>15.</t>
  </si>
  <si>
    <t>úbytek napětí na úseku</t>
  </si>
  <si>
    <t>napětí před svítidlem</t>
  </si>
  <si>
    <t>celkem</t>
  </si>
  <si>
    <t>určený průměr kabelu</t>
  </si>
  <si>
    <t>úbytek napětí při určeném průměrru kabelu</t>
  </si>
  <si>
    <t>napětí před svítidlem při určeném průměru kabelu</t>
  </si>
  <si>
    <t>vypočítaný průřez kabelu</t>
  </si>
  <si>
    <t>průřez kabelu</t>
  </si>
  <si>
    <t>2. větev (w)</t>
  </si>
  <si>
    <t>3. větev (w)</t>
  </si>
  <si>
    <t>4. větev (w)</t>
  </si>
  <si>
    <t>5. větev (w)</t>
  </si>
  <si>
    <t>6. větev (w)</t>
  </si>
  <si>
    <t>7. větev (w)</t>
  </si>
  <si>
    <t>8. větev (w)</t>
  </si>
  <si>
    <t>9. větev (w)</t>
  </si>
  <si>
    <t>10. větev (w)</t>
  </si>
  <si>
    <t>minimální napětí na svítidle 9,5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</si>
</sst>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/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3" fillId="0" borderId="0" xfId="0" applyFont="1"/>
    <xf numFmtId="0" fontId="2" fillId="3" borderId="25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30" xfId="0" applyFill="1" applyBorder="1"/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29" xfId="0" applyFill="1" applyBorder="1"/>
    <xf numFmtId="0" fontId="0" fillId="2" borderId="34" xfId="0" applyFill="1" applyBorder="1"/>
    <xf numFmtId="0" fontId="0" fillId="2" borderId="35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2" borderId="41" xfId="0" applyFill="1" applyBorder="1"/>
    <xf numFmtId="0" fontId="0" fillId="2" borderId="36" xfId="0" applyFill="1" applyBorder="1" applyAlignment="1">
      <alignment horizontal="right"/>
    </xf>
    <xf numFmtId="0" fontId="0" fillId="2" borderId="37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42" xfId="0" applyFill="1" applyBorder="1"/>
    <xf numFmtId="0" fontId="0" fillId="2" borderId="43" xfId="0" applyFill="1" applyBorder="1"/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2" borderId="46" xfId="0" applyFill="1" applyBorder="1" applyAlignment="1">
      <alignment horizontal="right"/>
    </xf>
    <xf numFmtId="0" fontId="0" fillId="2" borderId="47" xfId="0" applyFill="1" applyBorder="1" applyAlignment="1">
      <alignment horizontal="center"/>
    </xf>
    <xf numFmtId="0" fontId="2" fillId="3" borderId="48" xfId="0" applyFont="1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2" fontId="0" fillId="0" borderId="52" xfId="0" applyNumberFormat="1" applyBorder="1" applyAlignment="1" applyProtection="1">
      <alignment horizontal="center"/>
      <protection locked="0"/>
    </xf>
    <xf numFmtId="2" fontId="0" fillId="0" borderId="54" xfId="0" applyNumberFormat="1" applyBorder="1" applyAlignment="1" applyProtection="1">
      <alignment horizontal="center"/>
      <protection locked="0"/>
    </xf>
    <xf numFmtId="0" fontId="2" fillId="0" borderId="52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2" fontId="0" fillId="0" borderId="15" xfId="0" applyNumberFormat="1" applyBorder="1" applyAlignment="1" applyProtection="1">
      <alignment horizontal="center"/>
      <protection locked="0"/>
    </xf>
    <xf numFmtId="2" fontId="0" fillId="0" borderId="56" xfId="0" applyNumberFormat="1" applyBorder="1" applyAlignment="1" applyProtection="1">
      <alignment horizontal="center"/>
      <protection locked="0"/>
    </xf>
    <xf numFmtId="2" fontId="4" fillId="0" borderId="22" xfId="0" applyNumberFormat="1" applyFont="1" applyBorder="1" applyAlignment="1" applyProtection="1">
      <alignment horizontal="center"/>
      <protection locked="0"/>
    </xf>
    <xf numFmtId="2" fontId="0" fillId="0" borderId="57" xfId="0" applyNumberFormat="1" applyBorder="1" applyAlignment="1" applyProtection="1">
      <alignment horizontal="center"/>
      <protection locked="0"/>
    </xf>
    <xf numFmtId="2" fontId="0" fillId="2" borderId="0" xfId="0" applyNumberFormat="1" applyFill="1" applyAlignment="1">
      <alignment horizontal="right"/>
    </xf>
    <xf numFmtId="0" fontId="0" fillId="0" borderId="58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2" fillId="0" borderId="54" xfId="0" applyFont="1" applyBorder="1" applyAlignment="1">
      <alignment horizontal="center"/>
    </xf>
    <xf numFmtId="2" fontId="4" fillId="0" borderId="59" xfId="0" applyNumberFormat="1" applyFont="1" applyBorder="1" applyAlignment="1" applyProtection="1">
      <alignment horizontal="center"/>
      <protection locked="0"/>
    </xf>
    <xf numFmtId="2" fontId="0" fillId="0" borderId="60" xfId="0" applyNumberFormat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2" borderId="62" xfId="0" applyFill="1" applyBorder="1"/>
    <xf numFmtId="0" fontId="0" fillId="2" borderId="63" xfId="0" applyFill="1" applyBorder="1" applyAlignment="1">
      <alignment horizontal="center"/>
    </xf>
    <xf numFmtId="0" fontId="0" fillId="2" borderId="64" xfId="0" applyFill="1" applyBorder="1"/>
    <xf numFmtId="0" fontId="0" fillId="2" borderId="6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26" xfId="0" applyFill="1" applyBorder="1"/>
    <xf numFmtId="0" fontId="0" fillId="2" borderId="67" xfId="0" applyFill="1" applyBorder="1"/>
    <xf numFmtId="0" fontId="0" fillId="2" borderId="68" xfId="0" applyFill="1" applyBorder="1" applyAlignment="1">
      <alignment horizontal="right"/>
    </xf>
    <xf numFmtId="0" fontId="0" fillId="2" borderId="69" xfId="0" applyFill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0" borderId="67" xfId="0" applyBorder="1" applyAlignment="1" applyProtection="1">
      <alignment horizontal="center"/>
      <protection locked="0"/>
    </xf>
    <xf numFmtId="0" fontId="0" fillId="2" borderId="73" xfId="0" applyFill="1" applyBorder="1" applyAlignment="1">
      <alignment horizontal="center"/>
    </xf>
    <xf numFmtId="0" fontId="4" fillId="2" borderId="24" xfId="0" applyFont="1" applyFill="1" applyBorder="1"/>
    <xf numFmtId="0" fontId="5" fillId="0" borderId="0" xfId="0" applyFont="1"/>
    <xf numFmtId="0" fontId="0" fillId="2" borderId="29" xfId="0" applyFill="1" applyBorder="1" applyAlignment="1">
      <alignment horizontal="center"/>
    </xf>
  </cellXfs>
  <cellStyles count="1">
    <cellStyle name="Normální" xfId="0" builtinId="0"/>
  </cellStyles>
  <dxfs count="26"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8"/>
  <sheetViews>
    <sheetView showZeros="0" tabSelected="1" topLeftCell="A43" zoomScale="120" zoomScaleNormal="120" workbookViewId="0">
      <selection activeCell="P8" sqref="P8"/>
    </sheetView>
  </sheetViews>
  <sheetFormatPr baseColWidth="10" defaultColWidth="8.83203125" defaultRowHeight="15" x14ac:dyDescent="0.2"/>
  <cols>
    <col min="1" max="1" width="52.5" customWidth="1"/>
    <col min="2" max="2" width="7.5" customWidth="1"/>
    <col min="3" max="3" width="7" customWidth="1"/>
    <col min="4" max="4" width="9.5" customWidth="1"/>
    <col min="5" max="9" width="7.5" customWidth="1"/>
    <col min="10" max="10" width="8" customWidth="1"/>
    <col min="11" max="16" width="7.5" customWidth="1"/>
    <col min="19" max="23" width="10.5" customWidth="1"/>
  </cols>
  <sheetData>
    <row r="1" spans="1:23" x14ac:dyDescent="0.2">
      <c r="A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V1" s="1"/>
      <c r="W1" s="1"/>
    </row>
    <row r="2" spans="1:2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V2" s="1"/>
      <c r="W2" s="1"/>
    </row>
    <row r="3" spans="1:23" ht="24" x14ac:dyDescent="0.3">
      <c r="A3" s="25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V3" s="1"/>
      <c r="W3" s="1"/>
    </row>
    <row r="4" spans="1:23" ht="35.25" customHeight="1" thickBot="1" x14ac:dyDescent="0.35">
      <c r="A4" s="89" t="s">
        <v>45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"/>
      <c r="V4" s="1"/>
      <c r="W4" s="1"/>
    </row>
    <row r="5" spans="1:23" ht="80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6" t="s">
        <v>1</v>
      </c>
      <c r="T5" s="7" t="s">
        <v>2</v>
      </c>
      <c r="U5" s="8" t="s">
        <v>3</v>
      </c>
      <c r="V5" s="9" t="s">
        <v>4</v>
      </c>
      <c r="W5" s="10" t="s">
        <v>5</v>
      </c>
    </row>
    <row r="6" spans="1:23" x14ac:dyDescent="0.2">
      <c r="A6" s="11" t="s">
        <v>6</v>
      </c>
      <c r="B6" s="12">
        <f>Q8+Q17+Q26+Q32+Q38+Q44+Q46+Q48+Q50+Q52</f>
        <v>75</v>
      </c>
      <c r="C6" s="13" t="s">
        <v>7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31"/>
      <c r="P6" s="31"/>
      <c r="Q6" s="31"/>
      <c r="R6" s="31"/>
      <c r="S6" s="15"/>
      <c r="T6" s="16"/>
      <c r="U6" s="16"/>
      <c r="V6" s="14"/>
      <c r="W6" s="17"/>
    </row>
    <row r="7" spans="1:23" ht="16" thickBot="1" x14ac:dyDescent="0.25">
      <c r="A7" s="38" t="s">
        <v>8</v>
      </c>
      <c r="B7" s="35" t="s">
        <v>9</v>
      </c>
      <c r="C7" s="35" t="s">
        <v>10</v>
      </c>
      <c r="D7" s="35" t="s">
        <v>11</v>
      </c>
      <c r="E7" s="35" t="s">
        <v>12</v>
      </c>
      <c r="F7" s="35" t="s">
        <v>13</v>
      </c>
      <c r="G7" s="35" t="s">
        <v>14</v>
      </c>
      <c r="H7" s="35" t="s">
        <v>15</v>
      </c>
      <c r="I7" s="35" t="s">
        <v>16</v>
      </c>
      <c r="J7" s="35" t="s">
        <v>17</v>
      </c>
      <c r="K7" s="36" t="s">
        <v>18</v>
      </c>
      <c r="L7" s="36" t="s">
        <v>23</v>
      </c>
      <c r="M7" s="36" t="s">
        <v>24</v>
      </c>
      <c r="N7" s="36" t="s">
        <v>25</v>
      </c>
      <c r="O7" s="35" t="s">
        <v>26</v>
      </c>
      <c r="P7" s="40" t="s">
        <v>27</v>
      </c>
      <c r="Q7" s="90" t="s">
        <v>30</v>
      </c>
      <c r="R7" s="90"/>
      <c r="S7" s="37"/>
      <c r="T7" s="37"/>
      <c r="U7" s="37"/>
      <c r="V7" s="37"/>
      <c r="W7" s="39"/>
    </row>
    <row r="8" spans="1:23" ht="16" thickTop="1" x14ac:dyDescent="0.2">
      <c r="A8" s="74" t="s">
        <v>19</v>
      </c>
      <c r="B8" s="49">
        <v>5</v>
      </c>
      <c r="C8" s="49">
        <v>5</v>
      </c>
      <c r="D8" s="49">
        <v>5</v>
      </c>
      <c r="E8" s="49">
        <v>5</v>
      </c>
      <c r="F8" s="49">
        <v>5</v>
      </c>
      <c r="G8" s="49">
        <v>5</v>
      </c>
      <c r="H8" s="49">
        <v>5</v>
      </c>
      <c r="I8" s="49">
        <v>5</v>
      </c>
      <c r="J8" s="49">
        <v>5</v>
      </c>
      <c r="K8" s="50">
        <v>5</v>
      </c>
      <c r="L8" s="50">
        <v>5</v>
      </c>
      <c r="M8" s="50">
        <v>5</v>
      </c>
      <c r="N8" s="50">
        <v>5</v>
      </c>
      <c r="O8" s="49">
        <v>5</v>
      </c>
      <c r="P8" s="68">
        <v>5</v>
      </c>
      <c r="Q8" s="51">
        <f>SUM(B8:P8)</f>
        <v>75</v>
      </c>
      <c r="R8" s="52" t="s">
        <v>7</v>
      </c>
      <c r="S8" s="53">
        <f>(IF(T8&lt;=2.5,2.5,5)+IF(T8&gt;5,5,0))*IF(T8=0,0,1)</f>
        <v>10</v>
      </c>
      <c r="T8" s="54">
        <f>(0.036*Q8*Q9)/24</f>
        <v>6.9749999999999988</v>
      </c>
      <c r="U8" s="55">
        <f>(Q8*Q9*0.036)/(12*S8)</f>
        <v>1.3949999999999998</v>
      </c>
      <c r="V8" s="56">
        <v>0</v>
      </c>
      <c r="W8" s="75" t="e">
        <f>(Q8*Q9*0.036)/(12*V8)</f>
        <v>#DIV/0!</v>
      </c>
    </row>
    <row r="9" spans="1:23" x14ac:dyDescent="0.2">
      <c r="A9" s="76" t="s">
        <v>20</v>
      </c>
      <c r="B9" s="57">
        <v>20</v>
      </c>
      <c r="C9" s="57">
        <v>3</v>
      </c>
      <c r="D9" s="57">
        <v>3</v>
      </c>
      <c r="E9" s="57">
        <v>3</v>
      </c>
      <c r="F9" s="57">
        <v>3</v>
      </c>
      <c r="G9" s="57">
        <v>3</v>
      </c>
      <c r="H9" s="57">
        <v>3</v>
      </c>
      <c r="I9" s="57">
        <v>3</v>
      </c>
      <c r="J9" s="57">
        <v>3</v>
      </c>
      <c r="K9" s="58">
        <v>3</v>
      </c>
      <c r="L9" s="58">
        <v>3</v>
      </c>
      <c r="M9" s="58">
        <v>3</v>
      </c>
      <c r="N9" s="58">
        <v>3</v>
      </c>
      <c r="O9" s="57">
        <v>3</v>
      </c>
      <c r="P9" s="69">
        <v>3</v>
      </c>
      <c r="Q9" s="45">
        <f>SUM(B9:P9)</f>
        <v>62</v>
      </c>
      <c r="R9" s="18" t="s">
        <v>21</v>
      </c>
      <c r="S9" s="19"/>
      <c r="T9" s="20"/>
      <c r="U9" s="21"/>
      <c r="V9" s="22"/>
      <c r="W9" s="77"/>
    </row>
    <row r="10" spans="1:23" x14ac:dyDescent="0.2">
      <c r="A10" s="76" t="s">
        <v>29</v>
      </c>
      <c r="B10" s="59">
        <v>12</v>
      </c>
      <c r="C10" s="59">
        <f>B10-B13</f>
        <v>10.199999999999999</v>
      </c>
      <c r="D10" s="59">
        <f t="shared" ref="D10:P10" si="0">C10-C13</f>
        <v>9.9035294117647048</v>
      </c>
      <c r="E10" s="59">
        <f t="shared" si="0"/>
        <v>9.6199941302251464</v>
      </c>
      <c r="F10" s="59">
        <f t="shared" si="0"/>
        <v>9.3505552963846803</v>
      </c>
      <c r="G10" s="59">
        <f t="shared" si="0"/>
        <v>9.0964527404735183</v>
      </c>
      <c r="H10" s="59">
        <f t="shared" si="0"/>
        <v>8.8589975409989634</v>
      </c>
      <c r="I10" s="59">
        <f t="shared" si="0"/>
        <v>8.6395596202857821</v>
      </c>
      <c r="J10" s="59">
        <f t="shared" si="0"/>
        <v>8.439549425791304</v>
      </c>
      <c r="K10" s="59">
        <f t="shared" si="0"/>
        <v>8.2603929419890623</v>
      </c>
      <c r="L10" s="59">
        <f t="shared" si="0"/>
        <v>8.1034996792712324</v>
      </c>
      <c r="M10" s="59">
        <f t="shared" si="0"/>
        <v>7.9702239289478705</v>
      </c>
      <c r="N10" s="59">
        <f t="shared" si="0"/>
        <v>7.8618204502373228</v>
      </c>
      <c r="O10" s="59">
        <f t="shared" si="0"/>
        <v>7.7793967922433982</v>
      </c>
      <c r="P10" s="60">
        <f t="shared" si="0"/>
        <v>7.7238654944401119</v>
      </c>
      <c r="Q10" s="67"/>
      <c r="R10" s="41"/>
      <c r="S10" s="42"/>
      <c r="T10" s="27"/>
      <c r="U10" s="28"/>
      <c r="V10" s="29"/>
      <c r="W10" s="78"/>
    </row>
    <row r="11" spans="1:23" x14ac:dyDescent="0.2">
      <c r="A11" s="76" t="s">
        <v>34</v>
      </c>
      <c r="B11" s="59">
        <f>(0.036*B9*(B8+C8+D8+E8+F8+G8+H8+I8+J8+K8+M8+L8+N8+O8+P8))/(B10*2)</f>
        <v>2.25</v>
      </c>
      <c r="C11" s="59">
        <f>(0.036*C9*(C8+D8+E8+F8+G8+H8+I8+J8+K8+L8+N8+M8+O8+P8))/(C10*2)</f>
        <v>0.37058823529411761</v>
      </c>
      <c r="D11" s="59">
        <f>(0.036*D9*(D8+E8+F8+G8+H8+I8+J8+K8+L8+M8+O8+N8+P8))/(D10*2)</f>
        <v>0.35441910192444759</v>
      </c>
      <c r="E11" s="59">
        <f>(0.036*E9*(E8+F8+G8+H8+I8+J8+K8+L8+M8+N8+P8+O8))/(E10*2)</f>
        <v>0.33679854230058354</v>
      </c>
      <c r="F11" s="59">
        <f>(0.036*F9*(F8+G8+H8+I8+J8+K8+L8+M8+N8+O8))/(F10*2)</f>
        <v>0.28875290444450225</v>
      </c>
      <c r="G11" s="59">
        <f>(0.036*G9*(G8+H8+I8+J8+K8+L8+M8+N8+O8+P8))/(G10*2)</f>
        <v>0.2968189993431935</v>
      </c>
      <c r="H11" s="59">
        <f>(0.036*H9*(H8+I8+J8+K8+L8+M8+N8+O8+P8))/(H10*2)</f>
        <v>0.27429740089147681</v>
      </c>
      <c r="I11" s="59">
        <f>(0.036*I9*(I8+J8+K8+L8+M8+N8+O8+P8))/(I10*2)</f>
        <v>0.25001274311809779</v>
      </c>
      <c r="J11" s="59">
        <f>(0.036*J9*(J8+K8+L8+M8+N8+O8+P8))/(J10*2)</f>
        <v>0.2239456047528024</v>
      </c>
      <c r="K11" s="59">
        <f>(0.036*K9*(K8+L8+M8+N8+O8+P8))/(K10*2)</f>
        <v>0.19611657839728766</v>
      </c>
      <c r="L11" s="59">
        <f>(0.036*L9*(L8+M8+N8+O8+P8))/(L10*2)</f>
        <v>0.16659468790420298</v>
      </c>
      <c r="M11" s="59">
        <f>(0.036*M9*(M8+N8+O8+P8))/(M10*2)</f>
        <v>0.13550434838818487</v>
      </c>
      <c r="N11" s="59">
        <f>(0.036*N9*(N8+O8+P8))/(N10*2)</f>
        <v>0.10302957249240519</v>
      </c>
      <c r="O11" s="59">
        <f>(0.036*O9*(O8+P8))/(O10*2)</f>
        <v>6.9414122254108132E-2</v>
      </c>
      <c r="P11" s="60">
        <f>(0.036*P9*(P8))/(P10*2)</f>
        <v>3.4956590090072737E-2</v>
      </c>
      <c r="Q11" s="46"/>
      <c r="R11" s="41"/>
      <c r="S11" s="42"/>
      <c r="T11" s="27"/>
      <c r="U11" s="28"/>
      <c r="V11" s="29"/>
      <c r="W11" s="78"/>
    </row>
    <row r="12" spans="1:23" x14ac:dyDescent="0.2">
      <c r="A12" s="76" t="s">
        <v>35</v>
      </c>
      <c r="B12" s="61">
        <f t="shared" ref="B12" si="1">(IF(B11&lt;=2.5,2.5,5)+IF(B11&gt;5,5,0))*IF(B11=0,0,1)</f>
        <v>2.5</v>
      </c>
      <c r="C12" s="62">
        <f t="shared" ref="C12" si="2">(IF(C11&lt;=2.5,2.5,5)+IF(C11&gt;5,5,0))*IF(C11=0,0,1)</f>
        <v>2.5</v>
      </c>
      <c r="D12" s="62">
        <f t="shared" ref="D12" si="3">(IF(D11&lt;=2.5,2.5,5)+IF(D11&gt;5,5,0))*IF(D11=0,0,1)</f>
        <v>2.5</v>
      </c>
      <c r="E12" s="62">
        <f t="shared" ref="E12" si="4">(IF(E11&lt;=2.5,2.5,5)+IF(E11&gt;5,5,0))*IF(E11=0,0,1)</f>
        <v>2.5</v>
      </c>
      <c r="F12" s="62">
        <f t="shared" ref="F12" si="5">(IF(F11&lt;=2.5,2.5,5)+IF(F11&gt;5,5,0))*IF(F11=0,0,1)</f>
        <v>2.5</v>
      </c>
      <c r="G12" s="62">
        <f t="shared" ref="G12" si="6">(IF(G11&lt;=2.5,2.5,5)+IF(G11&gt;5,5,0))*IF(G11=0,0,1)</f>
        <v>2.5</v>
      </c>
      <c r="H12" s="62">
        <f t="shared" ref="H12" si="7">(IF(H11&lt;=2.5,2.5,5)+IF(H11&gt;5,5,0))*IF(H11=0,0,1)</f>
        <v>2.5</v>
      </c>
      <c r="I12" s="62">
        <f t="shared" ref="I12" si="8">(IF(I11&lt;=2.5,2.5,5)+IF(I11&gt;5,5,0))*IF(I11=0,0,1)</f>
        <v>2.5</v>
      </c>
      <c r="J12" s="62">
        <f t="shared" ref="J12" si="9">(IF(J11&lt;=2.5,2.5,5)+IF(J11&gt;5,5,0))*IF(J11=0,0,1)</f>
        <v>2.5</v>
      </c>
      <c r="K12" s="62">
        <f t="shared" ref="K12" si="10">(IF(K11&lt;=2.5,2.5,5)+IF(K11&gt;5,5,0))*IF(K11=0,0,1)</f>
        <v>2.5</v>
      </c>
      <c r="L12" s="62">
        <f t="shared" ref="L12" si="11">(IF(L11&lt;=2.5,2.5,5)+IF(L11&gt;5,5,0))*IF(L11=0,0,1)</f>
        <v>2.5</v>
      </c>
      <c r="M12" s="62">
        <f t="shared" ref="M12" si="12">(IF(M11&lt;=2.5,2.5,5)+IF(M11&gt;5,5,0))*IF(M11=0,0,1)</f>
        <v>2.5</v>
      </c>
      <c r="N12" s="62">
        <f t="shared" ref="N12" si="13">(IF(N11&lt;=2.5,2.5,5)+IF(N11&gt;5,5,0))*IF(N11=0,0,1)</f>
        <v>2.5</v>
      </c>
      <c r="O12" s="62">
        <f t="shared" ref="O12" si="14">(IF(O11&lt;=2.5,2.5,5)+IF(O11&gt;5,5,0))*IF(O11=0,0,1)</f>
        <v>2.5</v>
      </c>
      <c r="P12" s="70">
        <f t="shared" ref="P12" si="15">(IF(P11&lt;=2.5,2.5,5)+IF(P11&gt;5,5,0))*IF(P11=0,0,1)</f>
        <v>2.5</v>
      </c>
      <c r="Q12" s="46"/>
      <c r="R12" s="41"/>
      <c r="S12" s="42"/>
      <c r="T12" s="27"/>
      <c r="U12" s="28"/>
      <c r="V12" s="29"/>
      <c r="W12" s="78"/>
    </row>
    <row r="13" spans="1:23" x14ac:dyDescent="0.2">
      <c r="A13" s="76" t="s">
        <v>28</v>
      </c>
      <c r="B13" s="63">
        <f>IF(B12=0,0,(((B8+C8+D8+E8+F8+G8+H8+I8+J8+K8+L8+M8+N8+O8+P8)/B10)*(B9*0.036)/B12))</f>
        <v>1.8</v>
      </c>
      <c r="C13" s="63">
        <f>IF(C12=0,0,(((C8+D8+E8+F8+G8+H8+I8+J8+K8+L8+M8+N8+O8+P8)/C10)*(C9*0.036)/C12))</f>
        <v>0.2964705882352941</v>
      </c>
      <c r="D13" s="63">
        <f>IF(D12=0,0,(((D8+E8+F8+G8+H8+I8+J8+K8+L8+M8+N8+O8+P8)/D10)*(D9*0.036)/D12))</f>
        <v>0.28353528153955809</v>
      </c>
      <c r="E13" s="63">
        <f>IF(E12=0,0,(((E8+F8+G8+H8+I8+J8+K8+L8+M8+N8+O8+P8)/E10)*(E9*0.036)/E12))</f>
        <v>0.26943883384046685</v>
      </c>
      <c r="F13" s="63">
        <f>IF(F12=0,0,(((F8+G8+H8+I8+J8+K8+L8+M8+N8+O8+P8)/F10)*(F9*0.036)/F12))</f>
        <v>0.25410255591116193</v>
      </c>
      <c r="G13" s="63">
        <f>IF(G12=0,0,(((G8+H8+I8+J8+K8+L8+M8+N8+O8+P8)/G10)*(G9*0.036)/G12))</f>
        <v>0.23745519947455476</v>
      </c>
      <c r="H13" s="63">
        <f>IF(H12=0,0,(((H8+I8+J8+K8+L8+M8+N8+O8+P8)/H10)*(H9*0.036)/H12))</f>
        <v>0.21943792071318141</v>
      </c>
      <c r="I13" s="63">
        <f>IF(I12=0,0,(((I8+J8+K8+L8+M8+N8+O8+P8)/I10)*(I9*0.036)/I12))</f>
        <v>0.20001019449447824</v>
      </c>
      <c r="J13" s="63">
        <f>IF(J12=0,0,(((J8+K8+L8+M8+N8+O8+P8)/J10)*(J9*0.036)/J12))</f>
        <v>0.17915648380224192</v>
      </c>
      <c r="K13" s="63">
        <f>IF(K12=0,0,(((K8+L8+M8+N8+O8+P8)/K10)*(K9*0.036)/K12))</f>
        <v>0.15689326271783016</v>
      </c>
      <c r="L13" s="63">
        <f>IF(L12=0,0,(((L8+M8+N8+O8+P8)/L10)*(L9*0.036)/L12))</f>
        <v>0.13327575032336236</v>
      </c>
      <c r="M13" s="63">
        <f>IF(M12=0,0,(((M8+N8+O8+P8)/M10)*(M9*0.036)/M12))</f>
        <v>0.1084034787105479</v>
      </c>
      <c r="N13" s="63">
        <f>IF(N12=0,0,(((N8+O8+P8)/N10)*(N9*0.036)/N12))</f>
        <v>8.2423657993924163E-2</v>
      </c>
      <c r="O13" s="63">
        <f>IF(O12=0,0,(((O8+P8)/O10)*(O9*0.036)/O12))</f>
        <v>5.5531297803286507E-2</v>
      </c>
      <c r="P13" s="64">
        <f>IF(P12=0,0,(((P8)/P10)*(P9*0.036)/P12))</f>
        <v>2.7965272072058189E-2</v>
      </c>
      <c r="Q13" s="46"/>
      <c r="R13" s="41"/>
      <c r="S13" s="42"/>
      <c r="T13" s="27"/>
      <c r="U13" s="28"/>
      <c r="V13" s="29"/>
      <c r="W13" s="78"/>
    </row>
    <row r="14" spans="1:23" x14ac:dyDescent="0.2">
      <c r="A14" s="88" t="s">
        <v>31</v>
      </c>
      <c r="B14" s="65">
        <v>5</v>
      </c>
      <c r="C14" s="65">
        <v>5</v>
      </c>
      <c r="D14" s="65">
        <v>5</v>
      </c>
      <c r="E14" s="65">
        <v>5</v>
      </c>
      <c r="F14" s="65">
        <v>5</v>
      </c>
      <c r="G14" s="65">
        <v>5</v>
      </c>
      <c r="H14" s="65">
        <v>5</v>
      </c>
      <c r="I14" s="65">
        <v>5</v>
      </c>
      <c r="J14" s="65">
        <v>5</v>
      </c>
      <c r="K14" s="65">
        <v>5</v>
      </c>
      <c r="L14" s="65">
        <v>5</v>
      </c>
      <c r="M14" s="65">
        <v>5</v>
      </c>
      <c r="N14" s="65">
        <v>5</v>
      </c>
      <c r="O14" s="65">
        <v>5</v>
      </c>
      <c r="P14" s="71">
        <v>5</v>
      </c>
      <c r="Q14" s="46"/>
      <c r="R14" s="41"/>
      <c r="S14" s="42"/>
      <c r="T14" s="27"/>
      <c r="U14" s="28"/>
      <c r="V14" s="29"/>
      <c r="W14" s="78"/>
    </row>
    <row r="15" spans="1:23" x14ac:dyDescent="0.2">
      <c r="A15" s="79" t="s">
        <v>32</v>
      </c>
      <c r="B15" s="59">
        <f>IF(B14=0,0,(B8+C8+D8+E8+F8+G8+H8+I8+J8+K8+L8+M8+N8+O8+P8)/B10*(B9*0.036)/B14)</f>
        <v>0.9</v>
      </c>
      <c r="C15" s="59">
        <f>IF(C14=0,0,(C8+D8+E8+F8+G8+H8+I8+J8+K8+L8+M8+N8+O8+P8)/C10*(C9*0.036)/C14)</f>
        <v>0.14823529411764705</v>
      </c>
      <c r="D15" s="59">
        <f>IF(D14=0,0,(D8+E8+F8+G8+H8+I8+J8+K8+L8+M8+N8+O8+P8)/D10*(D9*0.036)/D14)</f>
        <v>0.14176764076977905</v>
      </c>
      <c r="E15" s="59">
        <f>IF(E14=0,0,(E8+F8+G8+H8+I8+J8+K8+L8+M8+N8+O8+P8)/E10*(E9*0.036)/E14)</f>
        <v>0.13471941692023343</v>
      </c>
      <c r="F15" s="59">
        <f>IF(F14=0,0,(F8+G8+H8+I8+J8+K8+L8+M8+N8+O8+P8)/F10*(F9*0.036)/F14)</f>
        <v>0.12705127795558097</v>
      </c>
      <c r="G15" s="59">
        <f>IF(G14=0,0,(G8+H8+I8+J8+K8+L8+M8+N8+O8+P8)/G10*(G9*0.036)/G14)</f>
        <v>0.11872759973727738</v>
      </c>
      <c r="H15" s="59">
        <f>IF(H14=0,0,(H8+I8+J8+K8+L8+M8+N8+O8+P8)/H10*(H9*0.036)/H14)</f>
        <v>0.10971896035659071</v>
      </c>
      <c r="I15" s="59">
        <f>IF(I14=0,0,(I8+J8+K8+L8+M8+N8+O8+P8)/I10*(I9*0.036)/I14)</f>
        <v>0.10000509724723912</v>
      </c>
      <c r="J15" s="59">
        <f>IF(J14=0,0,(J8+K8+L8+M8+N8+O8+P8)/J10*(J9*0.036)/J14)</f>
        <v>8.9578241901120959E-2</v>
      </c>
      <c r="K15" s="59">
        <f>IF(K14=0,0,(K8+L8+M8+N8+O8+P8)/K10*(K9*0.036)/K14)</f>
        <v>7.8446631358915081E-2</v>
      </c>
      <c r="L15" s="59">
        <f>IF(L14=0,0,(L8+M8+N8+O8+P8)/L10*(L9*0.036)/L14)</f>
        <v>6.6637875161681182E-2</v>
      </c>
      <c r="M15" s="59">
        <f>IF(M14=0,0,(M8+N8+O8+P8)/M10*(M9*0.036)/M14)</f>
        <v>5.4201739355273948E-2</v>
      </c>
      <c r="N15" s="59">
        <f>IF(N14=0,0,(N8+O8+P8)/N10*(N9*0.036)/N14)</f>
        <v>4.1211828996962081E-2</v>
      </c>
      <c r="O15" s="59">
        <f>IF(O14=0,0,(O8+P8)/O10*(O9*0.036)/O14)</f>
        <v>2.7765648901643254E-2</v>
      </c>
      <c r="P15" s="60">
        <f>IF(P14=0,0,(P8)/P10*(P9*0.036)/P14)</f>
        <v>1.3982636036029094E-2</v>
      </c>
      <c r="Q15" s="46"/>
      <c r="R15" s="41"/>
      <c r="S15" s="42"/>
      <c r="T15" s="27"/>
      <c r="U15" s="28"/>
      <c r="V15" s="29"/>
      <c r="W15" s="78"/>
    </row>
    <row r="16" spans="1:23" ht="16" thickBot="1" x14ac:dyDescent="0.25">
      <c r="A16" s="80" t="s">
        <v>33</v>
      </c>
      <c r="B16" s="66"/>
      <c r="C16" s="66">
        <f>B10-B15</f>
        <v>11.1</v>
      </c>
      <c r="D16" s="66">
        <f>C16-C15</f>
        <v>10.951764705882352</v>
      </c>
      <c r="E16" s="66">
        <f t="shared" ref="E16:P16" si="16">D16-D15</f>
        <v>10.809997065112574</v>
      </c>
      <c r="F16" s="66">
        <f t="shared" si="16"/>
        <v>10.67527764819234</v>
      </c>
      <c r="G16" s="66">
        <f t="shared" si="16"/>
        <v>10.54822637023676</v>
      </c>
      <c r="H16" s="66">
        <f t="shared" si="16"/>
        <v>10.429498770499483</v>
      </c>
      <c r="I16" s="66">
        <f t="shared" si="16"/>
        <v>10.319779810142892</v>
      </c>
      <c r="J16" s="66">
        <f t="shared" si="16"/>
        <v>10.219774712895653</v>
      </c>
      <c r="K16" s="66">
        <f t="shared" si="16"/>
        <v>10.130196470994532</v>
      </c>
      <c r="L16" s="66">
        <f t="shared" si="16"/>
        <v>10.051749839635617</v>
      </c>
      <c r="M16" s="66">
        <f t="shared" si="16"/>
        <v>9.9851119644739352</v>
      </c>
      <c r="N16" s="66">
        <f t="shared" si="16"/>
        <v>9.9309102251186605</v>
      </c>
      <c r="O16" s="66">
        <f t="shared" si="16"/>
        <v>9.8896983961216982</v>
      </c>
      <c r="P16" s="72">
        <f t="shared" si="16"/>
        <v>9.8619327472200542</v>
      </c>
      <c r="Q16" s="81"/>
      <c r="R16" s="82"/>
      <c r="S16" s="83"/>
      <c r="T16" s="84"/>
      <c r="U16" s="85"/>
      <c r="V16" s="86"/>
      <c r="W16" s="87"/>
    </row>
    <row r="17" spans="1:23" ht="16" thickTop="1" x14ac:dyDescent="0.2">
      <c r="A17" s="32" t="s">
        <v>36</v>
      </c>
      <c r="B17" s="33"/>
      <c r="C17" s="33"/>
      <c r="D17" s="33"/>
      <c r="E17" s="33"/>
      <c r="F17" s="33"/>
      <c r="G17" s="33"/>
      <c r="H17" s="33"/>
      <c r="I17" s="33"/>
      <c r="J17" s="33"/>
      <c r="K17" s="34"/>
      <c r="L17" s="34"/>
      <c r="M17" s="34"/>
      <c r="N17" s="34"/>
      <c r="O17" s="33"/>
      <c r="P17" s="73"/>
      <c r="Q17" s="44">
        <f>SUM(B17:P17)</f>
        <v>0</v>
      </c>
      <c r="R17" s="24" t="s">
        <v>7</v>
      </c>
      <c r="S17" s="26">
        <f>(IF(T17&lt;=2.5,2.5,5)+IF(T17&gt;5,5,0))*IF(T17=0,0,1)</f>
        <v>0</v>
      </c>
      <c r="T17" s="27">
        <f>(0.036*Q17*Q18)/24</f>
        <v>0</v>
      </c>
      <c r="U17" s="28" t="e">
        <f>(Q17*Q18*0.036)/(12*S17)</f>
        <v>#DIV/0!</v>
      </c>
      <c r="V17" s="29">
        <v>0</v>
      </c>
      <c r="W17" s="30" t="e">
        <f>(Q17*Q18*0.036)/(12*V17)</f>
        <v>#DIV/0!</v>
      </c>
    </row>
    <row r="18" spans="1:23" x14ac:dyDescent="0.2">
      <c r="A18" s="43" t="s">
        <v>20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  <c r="L18" s="58"/>
      <c r="M18" s="58"/>
      <c r="N18" s="58"/>
      <c r="O18" s="57"/>
      <c r="P18" s="69"/>
      <c r="Q18" s="45">
        <f>SUM(B18:P18)</f>
        <v>0</v>
      </c>
      <c r="R18" s="18" t="s">
        <v>21</v>
      </c>
      <c r="S18" s="19"/>
      <c r="T18" s="20"/>
      <c r="U18" s="21"/>
      <c r="V18" s="22"/>
      <c r="W18" s="23"/>
    </row>
    <row r="19" spans="1:23" x14ac:dyDescent="0.2">
      <c r="A19" s="47" t="s">
        <v>29</v>
      </c>
      <c r="B19" s="59">
        <v>12</v>
      </c>
      <c r="C19" s="59">
        <f>B19-B22</f>
        <v>12</v>
      </c>
      <c r="D19" s="59">
        <f t="shared" ref="D19" si="17">C19-C22</f>
        <v>12</v>
      </c>
      <c r="E19" s="59">
        <f t="shared" ref="E19" si="18">D19-D22</f>
        <v>12</v>
      </c>
      <c r="F19" s="59">
        <f t="shared" ref="F19" si="19">E19-E22</f>
        <v>12</v>
      </c>
      <c r="G19" s="59">
        <f t="shared" ref="G19" si="20">F19-F22</f>
        <v>12</v>
      </c>
      <c r="H19" s="59">
        <f t="shared" ref="H19" si="21">G19-G22</f>
        <v>12</v>
      </c>
      <c r="I19" s="59">
        <f t="shared" ref="I19" si="22">H19-H22</f>
        <v>12</v>
      </c>
      <c r="J19" s="59">
        <f t="shared" ref="J19" si="23">I19-I22</f>
        <v>12</v>
      </c>
      <c r="K19" s="59">
        <f t="shared" ref="K19" si="24">J19-J22</f>
        <v>12</v>
      </c>
      <c r="L19" s="59">
        <f t="shared" ref="L19" si="25">K19-K22</f>
        <v>12</v>
      </c>
      <c r="M19" s="59">
        <f t="shared" ref="M19" si="26">L19-L22</f>
        <v>12</v>
      </c>
      <c r="N19" s="59">
        <f t="shared" ref="N19" si="27">M19-M22</f>
        <v>12</v>
      </c>
      <c r="O19" s="59">
        <f t="shared" ref="O19" si="28">N19-N22</f>
        <v>12</v>
      </c>
      <c r="P19" s="60">
        <f t="shared" ref="P19" si="29">O19-O22</f>
        <v>12</v>
      </c>
      <c r="Q19" s="46"/>
      <c r="R19" s="41"/>
      <c r="S19" s="42"/>
      <c r="T19" s="27"/>
      <c r="U19" s="28"/>
      <c r="V19" s="29"/>
      <c r="W19" s="30"/>
    </row>
    <row r="20" spans="1:23" x14ac:dyDescent="0.2">
      <c r="A20" s="47" t="s">
        <v>34</v>
      </c>
      <c r="B20" s="59">
        <f>(0.036*B18*(B17+C17+D17+E17+F17+G17+H17+I17+J17+K17+M17+L17+N17+O17+P17))/(B19*2)</f>
        <v>0</v>
      </c>
      <c r="C20" s="59">
        <f>(0.036*C18*(C17+D17+E17+F17+G17+H17+I17+J17+K17+L17+N17+M17+O17+P17))/(C19*2)</f>
        <v>0</v>
      </c>
      <c r="D20" s="59">
        <f>(0.036*D18*(D17+E17+F17+G17+H17+I17+J17+K17+L17+M17+O17+N17+P17))/(D19*2)</f>
        <v>0</v>
      </c>
      <c r="E20" s="59">
        <f>(0.036*E18*(E17+F17+G17+H17+I17+J17+K17+L17+M17+N17+P17+O17))/(E19*2)</f>
        <v>0</v>
      </c>
      <c r="F20" s="59">
        <f>(0.036*F18*(F17+G17+H17+I17+J17+K17+L17+M17+N17+O17))/(F19*2)</f>
        <v>0</v>
      </c>
      <c r="G20" s="59">
        <f>(0.036*G18*(G17+H17+I17+J17+K17+L17+M17+N17+O17+P17))/(G19*2)</f>
        <v>0</v>
      </c>
      <c r="H20" s="59">
        <f>(0.036*H18*(H17+I17+J17+K17+L17+M17+N17+O17+P17))/(H19*2)</f>
        <v>0</v>
      </c>
      <c r="I20" s="59">
        <f>(0.036*I18*(I17+J17+K17+L17+M17+N17+O17+P17))/(I19*2)</f>
        <v>0</v>
      </c>
      <c r="J20" s="59">
        <f>(0.036*J18*(J17+K17+L17+M17+N17+O17+P17))/(J19*2)</f>
        <v>0</v>
      </c>
      <c r="K20" s="59">
        <f>(0.036*K18*(K17+L17+M17+N17+O17+P17))/(K19*2)</f>
        <v>0</v>
      </c>
      <c r="L20" s="59">
        <f>(0.036*L18*(L17+M17+N17+O17+P17))/(L19*2)</f>
        <v>0</v>
      </c>
      <c r="M20" s="59">
        <f>(0.036*M18*(M17+N17+O17+P17))/(M19*2)</f>
        <v>0</v>
      </c>
      <c r="N20" s="59">
        <f>(0.036*N18*(N17+O17+P17))/(N19*2)</f>
        <v>0</v>
      </c>
      <c r="O20" s="59">
        <f>(0.036*O18*(O17+P17))/(O19*2)</f>
        <v>0</v>
      </c>
      <c r="P20" s="60">
        <f>(0.036*P18*(P17))/(P19*2)</f>
        <v>0</v>
      </c>
      <c r="Q20" s="46"/>
      <c r="R20" s="41"/>
      <c r="S20" s="42"/>
      <c r="T20" s="27"/>
      <c r="U20" s="28"/>
      <c r="V20" s="29"/>
      <c r="W20" s="30"/>
    </row>
    <row r="21" spans="1:23" x14ac:dyDescent="0.2">
      <c r="A21" s="47" t="s">
        <v>35</v>
      </c>
      <c r="B21" s="61">
        <f t="shared" ref="B21:P21" si="30">(IF(B20&lt;=2.5,2.5,5)+IF(B20&gt;5,5,0))*IF(B20=0,0,1)</f>
        <v>0</v>
      </c>
      <c r="C21" s="62">
        <f t="shared" si="30"/>
        <v>0</v>
      </c>
      <c r="D21" s="62">
        <f t="shared" si="30"/>
        <v>0</v>
      </c>
      <c r="E21" s="62">
        <f t="shared" si="30"/>
        <v>0</v>
      </c>
      <c r="F21" s="62">
        <f t="shared" si="30"/>
        <v>0</v>
      </c>
      <c r="G21" s="62">
        <f t="shared" si="30"/>
        <v>0</v>
      </c>
      <c r="H21" s="62">
        <f t="shared" si="30"/>
        <v>0</v>
      </c>
      <c r="I21" s="62">
        <f t="shared" si="30"/>
        <v>0</v>
      </c>
      <c r="J21" s="62">
        <f t="shared" si="30"/>
        <v>0</v>
      </c>
      <c r="K21" s="62">
        <f t="shared" si="30"/>
        <v>0</v>
      </c>
      <c r="L21" s="62">
        <f t="shared" si="30"/>
        <v>0</v>
      </c>
      <c r="M21" s="62">
        <f t="shared" si="30"/>
        <v>0</v>
      </c>
      <c r="N21" s="62">
        <f t="shared" si="30"/>
        <v>0</v>
      </c>
      <c r="O21" s="62">
        <f t="shared" si="30"/>
        <v>0</v>
      </c>
      <c r="P21" s="70">
        <f t="shared" si="30"/>
        <v>0</v>
      </c>
      <c r="Q21" s="46"/>
      <c r="R21" s="41"/>
      <c r="S21" s="42"/>
      <c r="T21" s="27"/>
      <c r="U21" s="28"/>
      <c r="V21" s="29"/>
      <c r="W21" s="30"/>
    </row>
    <row r="22" spans="1:23" x14ac:dyDescent="0.2">
      <c r="A22" s="47" t="s">
        <v>28</v>
      </c>
      <c r="B22" s="63">
        <f>IF(B21=0,0,(((B17+C17+D17+E17+F17+G17+H17+I17+J17+K17+L17+M17+N17+O17+P17)/B19)*(B18*0.036)/B21))</f>
        <v>0</v>
      </c>
      <c r="C22" s="63">
        <f>IF(C21=0,0,(((C17+D17+E17+F17+G17+H17+I17+J17+K17+L17+M17+N17+O17+P17)/C19)*(C18*0.036)/C21))</f>
        <v>0</v>
      </c>
      <c r="D22" s="63">
        <f>IF(D21=0,0,(((D17+E17+F17+G17+H17+I17+J17+K17+L17+M17+N17+O17+P17)/D19)*(D18*0.036)/D21))</f>
        <v>0</v>
      </c>
      <c r="E22" s="63">
        <f>IF(E21=0,0,(((E17+F17+G17+H17+I17+J17+K17+L17+M17+N17+O17+P17)/E19)*(E18*0.036)/E21))</f>
        <v>0</v>
      </c>
      <c r="F22" s="63">
        <f>IF(F21=0,0,(((F17+G17+H17+I17+J17+K17+L17+M17+N17+O17+P17)/F19)*(F18*0.036)/F21))</f>
        <v>0</v>
      </c>
      <c r="G22" s="63">
        <f>IF(G21=0,0,(((G17+H17+I17+J17+K17+L17+M17+N17+O17+P17)/G19)*(G18*0.036)/G21))</f>
        <v>0</v>
      </c>
      <c r="H22" s="63">
        <f>IF(H21=0,0,(((H17+I17+J17+K17+L17+M17+N17+O17+P17)/H19)*(H18*0.036)/H21))</f>
        <v>0</v>
      </c>
      <c r="I22" s="63">
        <f>IF(I21=0,0,(((I17+J17+K17+L17+M17+N17+O17+P17)/I19)*(I18*0.036)/I21))</f>
        <v>0</v>
      </c>
      <c r="J22" s="63">
        <f>IF(J21=0,0,(((J17+K17+L17+M17+N17+O17+P17)/J19)*(J18*0.036)/J21))</f>
        <v>0</v>
      </c>
      <c r="K22" s="63">
        <f>IF(K21=0,0,(((K17+L17+M17+N17+O17+P17)/K19)*(K18*0.036)/K21))</f>
        <v>0</v>
      </c>
      <c r="L22" s="63">
        <f>IF(L21=0,0,(((L17+M17+N17+O17+P17)/L19)*(L18*0.036)/L21))</f>
        <v>0</v>
      </c>
      <c r="M22" s="63">
        <f>IF(M21=0,0,(((M17+N17+O17+P17)/M19)*(M18*0.036)/M21))</f>
        <v>0</v>
      </c>
      <c r="N22" s="63">
        <f>IF(N21=0,0,(((N17+O17+P17)/N19)*(N18*0.036)/N21))</f>
        <v>0</v>
      </c>
      <c r="O22" s="63">
        <f>IF(O21=0,0,(((O17+P17)/O19)*(O18*0.036)/O21))</f>
        <v>0</v>
      </c>
      <c r="P22" s="64">
        <f>IF(P21=0,0,(((P17)/P19)*(P18*0.036)/P21))</f>
        <v>0</v>
      </c>
      <c r="Q22" s="46"/>
      <c r="R22" s="41"/>
      <c r="S22" s="42"/>
      <c r="T22" s="27"/>
      <c r="U22" s="28"/>
      <c r="V22" s="29"/>
      <c r="W22" s="30"/>
    </row>
    <row r="23" spans="1:23" x14ac:dyDescent="0.2">
      <c r="A23" s="88" t="s">
        <v>31</v>
      </c>
      <c r="B23" s="65"/>
      <c r="C23" s="65"/>
      <c r="D23" s="65"/>
      <c r="E23" s="65"/>
      <c r="F23" s="65"/>
      <c r="G23" s="65"/>
      <c r="H23" s="65"/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71">
        <v>0</v>
      </c>
      <c r="Q23" s="46"/>
      <c r="R23" s="41"/>
      <c r="S23" s="42"/>
      <c r="T23" s="27"/>
      <c r="U23" s="28"/>
      <c r="V23" s="29"/>
      <c r="W23" s="30"/>
    </row>
    <row r="24" spans="1:23" x14ac:dyDescent="0.2">
      <c r="A24" s="48" t="s">
        <v>32</v>
      </c>
      <c r="B24" s="59">
        <f>IF(B23=0,0,(B17+C17+D17+E17+F17+G17+H17+I17+J17+K17+L17+M17+N17+O17+P17)/B19*(B18*0.036)/B23)</f>
        <v>0</v>
      </c>
      <c r="C24" s="59">
        <f>IF(C23=0,0,(C17+D17+E17+F17+G17+H17+I17+J17+K17+L17+M17+N17+O17+P17)/C19*(C18*0.036)/C23)</f>
        <v>0</v>
      </c>
      <c r="D24" s="59">
        <f>IF(D23=0,0,(D17+E17+F17+G17+H17+I17+J17+K17+L17+M17+N17+O17+P17)/D19*(D18*0.036)/D23)</f>
        <v>0</v>
      </c>
      <c r="E24" s="59">
        <f>IF(E23=0,0,(E17+F17+G17+H17+I17+J17+K17+L17+M17+N17+O17+P17)/E19*(E18*0.036)/E23)</f>
        <v>0</v>
      </c>
      <c r="F24" s="59">
        <f>IF(F23=0,0,(F17+G17+H17+I17+J17+K17+L17+M17+N17+O17+P17)/F19*(F18*0.036)/F23)</f>
        <v>0</v>
      </c>
      <c r="G24" s="59">
        <f>IF(G23=0,0,(G17+H17+I17+J17+K17+L17+M17+N17+O17+P17)/G19*(G18*0.036)/G23)</f>
        <v>0</v>
      </c>
      <c r="H24" s="59">
        <f>IF(H23=0,0,(H17+I17+J17+K17+L17+M17+N17+O17+P17)/H19*(H18*0.036)/H23)</f>
        <v>0</v>
      </c>
      <c r="I24" s="59">
        <f>IF(I23=0,0,(I17+J17+K17+L17+M17+N17+O17+P17)/I19*(I18*0.036)/I23)</f>
        <v>0</v>
      </c>
      <c r="J24" s="59">
        <f>IF(J23=0,0,(J17+K17+L17+M17+N17+O17+P17)/J19*(J18*0.036)/J23)</f>
        <v>0</v>
      </c>
      <c r="K24" s="59">
        <f>IF(K23=0,0,(K17+L17+M17+N17+O17+P17)/K19*(K18*0.036)/K23)</f>
        <v>0</v>
      </c>
      <c r="L24" s="59">
        <f>IF(L23=0,0,(L17+M17+N17+O17+P17)/L19*(L18*0.036)/L23)</f>
        <v>0</v>
      </c>
      <c r="M24" s="59">
        <f>IF(M23=0,0,(M17+N17+O17+P17)/M19*(M18*0.036)/M23)</f>
        <v>0</v>
      </c>
      <c r="N24" s="59">
        <f>IF(N23=0,0,(N17+O17+P17)/N19*(N18*0.036)/N23)</f>
        <v>0</v>
      </c>
      <c r="O24" s="59">
        <f>IF(O23=0,0,(O17+P17)/O19*(O18*0.036)/O23)</f>
        <v>0</v>
      </c>
      <c r="P24" s="60">
        <f>IF(P23=0,0,(P17)/P19*(P18*0.036)/P23)</f>
        <v>0</v>
      </c>
      <c r="Q24" s="46"/>
      <c r="R24" s="41"/>
      <c r="S24" s="42"/>
      <c r="T24" s="27"/>
      <c r="U24" s="28"/>
      <c r="V24" s="29"/>
      <c r="W24" s="30"/>
    </row>
    <row r="25" spans="1:23" ht="16" thickBot="1" x14ac:dyDescent="0.25">
      <c r="A25" s="48" t="s">
        <v>33</v>
      </c>
      <c r="B25" s="66"/>
      <c r="C25" s="66">
        <f>B19-B24</f>
        <v>12</v>
      </c>
      <c r="D25" s="66">
        <f>C25-C24</f>
        <v>12</v>
      </c>
      <c r="E25" s="66">
        <f t="shared" ref="E25" si="31">D25-D24</f>
        <v>12</v>
      </c>
      <c r="F25" s="66">
        <f t="shared" ref="F25" si="32">E25-E24</f>
        <v>12</v>
      </c>
      <c r="G25" s="66">
        <f t="shared" ref="G25" si="33">F25-F24</f>
        <v>12</v>
      </c>
      <c r="H25" s="66">
        <f t="shared" ref="H25" si="34">G25-G24</f>
        <v>12</v>
      </c>
      <c r="I25" s="66">
        <f t="shared" ref="I25" si="35">H25-H24</f>
        <v>12</v>
      </c>
      <c r="J25" s="66">
        <f t="shared" ref="J25" si="36">I25-I24</f>
        <v>12</v>
      </c>
      <c r="K25" s="66">
        <f t="shared" ref="K25" si="37">J25-J24</f>
        <v>12</v>
      </c>
      <c r="L25" s="66">
        <f t="shared" ref="L25" si="38">K25-K24</f>
        <v>12</v>
      </c>
      <c r="M25" s="66">
        <f t="shared" ref="M25" si="39">L25-L24</f>
        <v>12</v>
      </c>
      <c r="N25" s="66">
        <f t="shared" ref="N25" si="40">M25-M24</f>
        <v>12</v>
      </c>
      <c r="O25" s="66">
        <f t="shared" ref="O25" si="41">N25-N24</f>
        <v>12</v>
      </c>
      <c r="P25" s="72">
        <f t="shared" ref="P25" si="42">O25-O24</f>
        <v>12</v>
      </c>
      <c r="Q25" s="46"/>
      <c r="R25" s="41"/>
      <c r="S25" s="42"/>
      <c r="T25" s="27"/>
      <c r="U25" s="28"/>
      <c r="V25" s="29"/>
      <c r="W25" s="30"/>
    </row>
    <row r="26" spans="1:23" ht="16" thickTop="1" x14ac:dyDescent="0.2">
      <c r="A26" s="74" t="s">
        <v>37</v>
      </c>
      <c r="B26" s="49"/>
      <c r="C26" s="49"/>
      <c r="D26" s="49"/>
      <c r="E26" s="49"/>
      <c r="F26" s="49"/>
      <c r="G26" s="49"/>
      <c r="H26" s="49"/>
      <c r="I26" s="49"/>
      <c r="J26" s="49"/>
      <c r="K26" s="50"/>
      <c r="L26" s="50"/>
      <c r="M26" s="50"/>
      <c r="N26" s="50"/>
      <c r="O26" s="49"/>
      <c r="P26" s="68"/>
      <c r="Q26" s="51">
        <f>SUM(B26:P26)</f>
        <v>0</v>
      </c>
      <c r="R26" s="52" t="s">
        <v>7</v>
      </c>
      <c r="S26" s="53">
        <f>(IF(T26&lt;=2.5,2.5,5)+IF(T26&gt;5,5,0))*IF(T26=0,0,1)</f>
        <v>0</v>
      </c>
      <c r="T26" s="54">
        <f>(0.036*Q26*Q27)/24</f>
        <v>0</v>
      </c>
      <c r="U26" s="55" t="e">
        <f>(Q26*Q27*0.036)/(12*S26)</f>
        <v>#DIV/0!</v>
      </c>
      <c r="V26" s="56">
        <v>0</v>
      </c>
      <c r="W26" s="75" t="e">
        <f>(Q26*Q27*0.036)/(12*V26)</f>
        <v>#DIV/0!</v>
      </c>
    </row>
    <row r="27" spans="1:23" x14ac:dyDescent="0.2">
      <c r="A27" s="76" t="s">
        <v>20</v>
      </c>
      <c r="B27" s="57"/>
      <c r="C27" s="57"/>
      <c r="D27" s="57"/>
      <c r="E27" s="57"/>
      <c r="F27" s="57"/>
      <c r="G27" s="57"/>
      <c r="H27" s="57"/>
      <c r="I27" s="57"/>
      <c r="J27" s="57"/>
      <c r="K27" s="58"/>
      <c r="L27" s="58"/>
      <c r="M27" s="58"/>
      <c r="N27" s="58"/>
      <c r="O27" s="57"/>
      <c r="P27" s="69"/>
      <c r="Q27" s="45">
        <f>SUM(B27:P27)</f>
        <v>0</v>
      </c>
      <c r="R27" s="18" t="s">
        <v>21</v>
      </c>
      <c r="S27" s="19"/>
      <c r="T27" s="20"/>
      <c r="U27" s="21"/>
      <c r="V27" s="22"/>
      <c r="W27" s="77"/>
    </row>
    <row r="28" spans="1:23" x14ac:dyDescent="0.2">
      <c r="A28" s="76" t="s">
        <v>29</v>
      </c>
      <c r="B28" s="59">
        <v>12</v>
      </c>
      <c r="C28" s="59">
        <f>B28-B31</f>
        <v>12</v>
      </c>
      <c r="D28" s="59">
        <f t="shared" ref="D28" si="43">C28-C31</f>
        <v>12</v>
      </c>
      <c r="E28" s="59">
        <f t="shared" ref="E28" si="44">D28-D31</f>
        <v>12</v>
      </c>
      <c r="F28" s="59">
        <f t="shared" ref="F28" si="45">E28-E31</f>
        <v>12</v>
      </c>
      <c r="G28" s="59">
        <f t="shared" ref="G28" si="46">F28-F31</f>
        <v>12</v>
      </c>
      <c r="H28" s="59">
        <f t="shared" ref="H28" si="47">G28-G31</f>
        <v>12</v>
      </c>
      <c r="I28" s="59">
        <f t="shared" ref="I28" si="48">H28-H31</f>
        <v>12</v>
      </c>
      <c r="J28" s="59">
        <f t="shared" ref="J28" si="49">I28-I31</f>
        <v>12</v>
      </c>
      <c r="K28" s="59">
        <f t="shared" ref="K28" si="50">J28-J31</f>
        <v>12</v>
      </c>
      <c r="L28" s="59">
        <f t="shared" ref="L28" si="51">K28-K31</f>
        <v>12</v>
      </c>
      <c r="M28" s="59">
        <f t="shared" ref="M28" si="52">L28-L31</f>
        <v>12</v>
      </c>
      <c r="N28" s="59">
        <f t="shared" ref="N28" si="53">M28-M31</f>
        <v>12</v>
      </c>
      <c r="O28" s="59">
        <f t="shared" ref="O28" si="54">N28-N31</f>
        <v>12</v>
      </c>
      <c r="P28" s="60">
        <f t="shared" ref="P28" si="55">O28-O31</f>
        <v>12</v>
      </c>
      <c r="Q28" s="67"/>
      <c r="R28" s="41"/>
      <c r="S28" s="42"/>
      <c r="T28" s="27"/>
      <c r="U28" s="28"/>
      <c r="V28" s="29"/>
      <c r="W28" s="78"/>
    </row>
    <row r="29" spans="1:23" x14ac:dyDescent="0.2">
      <c r="A29" s="76" t="s">
        <v>34</v>
      </c>
      <c r="B29" s="59">
        <f>(0.036*B27*(B26+C26+D26+E26+F26+G26+H26+I26+J26+K26+M26+L26+N26+O26+P26))/(B28*2)</f>
        <v>0</v>
      </c>
      <c r="C29" s="59">
        <f>(0.036*C27*(C26+D26+E26+F26+G26+H26+I26+J26+K26+L26+N26+M26+O26+P26))/(C28*2)</f>
        <v>0</v>
      </c>
      <c r="D29" s="59">
        <f>(0.036*D27*(D26+E26+F26+G26+H26+I26+J26+K26+L26+M26+O26+N26+P26))/(D28*2)</f>
        <v>0</v>
      </c>
      <c r="E29" s="59">
        <f>(0.036*E27*(E26+F26+G26+H26+I26+J26+K26+L26+M26+N26+P26+O26))/(E28*2)</f>
        <v>0</v>
      </c>
      <c r="F29" s="59">
        <f>(0.036*F27*(F26+G26+H26+I26+J26+K26+L26+M26+N26+O26))/(F28*2)</f>
        <v>0</v>
      </c>
      <c r="G29" s="59">
        <f>(0.036*G27*(G26+H26+I26+J26+K26+L26+M26+N26+O26+P26))/(G28*2)</f>
        <v>0</v>
      </c>
      <c r="H29" s="59">
        <f>(0.036*H27*(H26+I26+J26+K26+L26+M26+N26+O26+P26))/(H28*2)</f>
        <v>0</v>
      </c>
      <c r="I29" s="59">
        <f>(0.036*I27*(I26+J26+K26+L26+M26+N26+O26+P26))/(I28*2)</f>
        <v>0</v>
      </c>
      <c r="J29" s="59">
        <f>(0.036*J27*(J26+K26+L26+M26+N26+O26+P26))/(J28*2)</f>
        <v>0</v>
      </c>
      <c r="K29" s="59">
        <f>(0.036*K27*(K26+L26+M26+N26+O26+P26))/(K28*2)</f>
        <v>0</v>
      </c>
      <c r="L29" s="59">
        <f>(0.036*L27*(L26+M26+N26+O26+P26))/(L28*2)</f>
        <v>0</v>
      </c>
      <c r="M29" s="59">
        <f>(0.036*M27*(M26+N26+O26+P26))/(M28*2)</f>
        <v>0</v>
      </c>
      <c r="N29" s="59">
        <f>(0.036*N27*(N26+O26+P26))/(N28*2)</f>
        <v>0</v>
      </c>
      <c r="O29" s="59">
        <f>(0.036*O27*(O26+P26))/(O28*2)</f>
        <v>0</v>
      </c>
      <c r="P29" s="60">
        <f>(0.036*P27*(P26))/(P28*2)</f>
        <v>0</v>
      </c>
      <c r="Q29" s="46"/>
      <c r="R29" s="41"/>
      <c r="S29" s="42"/>
      <c r="T29" s="27"/>
      <c r="U29" s="28"/>
      <c r="V29" s="29"/>
      <c r="W29" s="78"/>
    </row>
    <row r="30" spans="1:23" x14ac:dyDescent="0.2">
      <c r="A30" s="76" t="s">
        <v>35</v>
      </c>
      <c r="B30" s="61">
        <f t="shared" ref="B30:P30" si="56">(IF(B29&lt;=2.5,2.5,5)+IF(B29&gt;5,5,0))*IF(B29=0,0,1)</f>
        <v>0</v>
      </c>
      <c r="C30" s="62">
        <f t="shared" si="56"/>
        <v>0</v>
      </c>
      <c r="D30" s="62">
        <f t="shared" si="56"/>
        <v>0</v>
      </c>
      <c r="E30" s="62">
        <f t="shared" si="56"/>
        <v>0</v>
      </c>
      <c r="F30" s="62">
        <f t="shared" si="56"/>
        <v>0</v>
      </c>
      <c r="G30" s="62">
        <f t="shared" si="56"/>
        <v>0</v>
      </c>
      <c r="H30" s="62">
        <f t="shared" si="56"/>
        <v>0</v>
      </c>
      <c r="I30" s="62">
        <f t="shared" si="56"/>
        <v>0</v>
      </c>
      <c r="J30" s="62">
        <f t="shared" si="56"/>
        <v>0</v>
      </c>
      <c r="K30" s="62">
        <f t="shared" si="56"/>
        <v>0</v>
      </c>
      <c r="L30" s="62">
        <f t="shared" si="56"/>
        <v>0</v>
      </c>
      <c r="M30" s="62">
        <f t="shared" si="56"/>
        <v>0</v>
      </c>
      <c r="N30" s="62">
        <f t="shared" si="56"/>
        <v>0</v>
      </c>
      <c r="O30" s="62">
        <f t="shared" si="56"/>
        <v>0</v>
      </c>
      <c r="P30" s="70">
        <f t="shared" si="56"/>
        <v>0</v>
      </c>
      <c r="Q30" s="46"/>
      <c r="R30" s="41"/>
      <c r="S30" s="42"/>
      <c r="T30" s="27"/>
      <c r="U30" s="28"/>
      <c r="V30" s="29"/>
      <c r="W30" s="78"/>
    </row>
    <row r="31" spans="1:23" x14ac:dyDescent="0.2">
      <c r="A31" s="76" t="s">
        <v>28</v>
      </c>
      <c r="B31" s="63">
        <f>IF(B30=0,0,(((B26+C26+D26+E26+F26+G26+H26+I26+J26+K26+L26+M26+N26+O26+P26)/B28)*(B27*0.036)/B30))</f>
        <v>0</v>
      </c>
      <c r="C31" s="63">
        <f>IF(C30=0,0,(((C26+D26+E26+F26+G26+H26+I26+J26+K26+L26+M26+N26+O26+P26)/C28)*(C27*0.036)/C30))</f>
        <v>0</v>
      </c>
      <c r="D31" s="63">
        <f>IF(D30=0,0,(((D26+E26+F26+G26+H26+I26+J26+K26+L26+M26+N26+O26+P26)/D28)*(D27*0.036)/D30))</f>
        <v>0</v>
      </c>
      <c r="E31" s="63">
        <f>IF(E30=0,0,(((E26+F26+G26+H26+I26+J26+K26+L26+M26+N26+O26+P26)/E28)*(E27*0.036)/E30))</f>
        <v>0</v>
      </c>
      <c r="F31" s="63">
        <f>IF(F30=0,0,(((F26+G26+H26+I26+J26+K26+L26+M26+N26+O26+P26)/F28)*(F27*0.036)/F30))</f>
        <v>0</v>
      </c>
      <c r="G31" s="63">
        <f>IF(G30=0,0,(((G26+H26+I26+J26+K26+L26+M26+N26+O26+P26)/G28)*(G27*0.036)/G30))</f>
        <v>0</v>
      </c>
      <c r="H31" s="63">
        <f>IF(H30=0,0,(((H26+I26+J26+K26+L26+M26+N26+O26+P26)/H28)*(H27*0.036)/H30))</f>
        <v>0</v>
      </c>
      <c r="I31" s="63">
        <f>IF(I30=0,0,(((I26+J26+K26+L26+M26+N26+O26+P26)/I28)*(I27*0.036)/I30))</f>
        <v>0</v>
      </c>
      <c r="J31" s="63">
        <f>IF(J30=0,0,(((J26+K26+L26+M26+N26+O26+P26)/J28)*(J27*0.036)/J30))</f>
        <v>0</v>
      </c>
      <c r="K31" s="63">
        <f>IF(K30=0,0,(((K26+L26+M26+N26+O26+P26)/K28)*(K27*0.036)/K30))</f>
        <v>0</v>
      </c>
      <c r="L31" s="63">
        <f>IF(L30=0,0,(((L26+M26+N26+O26+P26)/L28)*(L27*0.036)/L30))</f>
        <v>0</v>
      </c>
      <c r="M31" s="63">
        <f>IF(M30=0,0,(((M26+N26+O26+P26)/M28)*(M27*0.036)/M30))</f>
        <v>0</v>
      </c>
      <c r="N31" s="63">
        <f>IF(N30=0,0,(((N26+O26+P26)/N28)*(N27*0.036)/N30))</f>
        <v>0</v>
      </c>
      <c r="O31" s="63">
        <f>IF(O30=0,0,(((O26+P26)/O28)*(O27*0.036)/O30))</f>
        <v>0</v>
      </c>
      <c r="P31" s="64">
        <f>IF(P30=0,0,(((P26)/P28)*(P27*0.036)/P30))</f>
        <v>0</v>
      </c>
      <c r="Q31" s="46"/>
      <c r="R31" s="41"/>
      <c r="S31" s="42"/>
      <c r="T31" s="27"/>
      <c r="U31" s="28"/>
      <c r="V31" s="29"/>
      <c r="W31" s="78"/>
    </row>
    <row r="32" spans="1:23" x14ac:dyDescent="0.2">
      <c r="A32" s="88" t="s">
        <v>31</v>
      </c>
      <c r="B32" s="65"/>
      <c r="C32" s="65"/>
      <c r="D32" s="65"/>
      <c r="E32" s="65"/>
      <c r="F32" s="65"/>
      <c r="G32" s="65"/>
      <c r="H32" s="65"/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71">
        <v>0</v>
      </c>
      <c r="Q32" s="46"/>
      <c r="R32" s="41"/>
      <c r="S32" s="42"/>
      <c r="T32" s="27"/>
      <c r="U32" s="28"/>
      <c r="V32" s="29"/>
      <c r="W32" s="78"/>
    </row>
    <row r="33" spans="1:23" x14ac:dyDescent="0.2">
      <c r="A33" s="79" t="s">
        <v>32</v>
      </c>
      <c r="B33" s="59">
        <f>IF(B32=0,0,(B26+C26+D26+E26+F26+G26+H26+I26+J26+K26+L26+M26+N26+O26+P26)/B28*(B27*0.036)/B32)</f>
        <v>0</v>
      </c>
      <c r="C33" s="59">
        <f>IF(C32=0,0,(C26+D26+E26+F26+G26+H26+I26+J26+K26+L26+M26+N26+O26+P26)/C28*(C27*0.036)/C32)</f>
        <v>0</v>
      </c>
      <c r="D33" s="59">
        <f>IF(D32=0,0,(D26+E26+F26+G26+H26+I26+J26+K26+L26+M26+N26+O26+P26)/D28*(D27*0.036)/D32)</f>
        <v>0</v>
      </c>
      <c r="E33" s="59">
        <f>IF(E32=0,0,(E26+F26+G26+H26+I26+J26+K26+L26+M26+N26+O26+P26)/E28*(E27*0.036)/E32)</f>
        <v>0</v>
      </c>
      <c r="F33" s="59">
        <f>IF(F32=0,0,(F26+G26+H26+I26+J26+K26+L26+M26+N26+O26+P26)/F28*(F27*0.036)/F32)</f>
        <v>0</v>
      </c>
      <c r="G33" s="59">
        <f>IF(G32=0,0,(G26+H26+I26+J26+K26+L26+M26+N26+O26+P26)/G28*(G27*0.036)/G32)</f>
        <v>0</v>
      </c>
      <c r="H33" s="59">
        <f>IF(H32=0,0,(H26+I26+J26+K26+L26+M26+N26+O26+P26)/H28*(H27*0.036)/H32)</f>
        <v>0</v>
      </c>
      <c r="I33" s="59">
        <f>IF(I32=0,0,(I26+J26+K26+L26+M26+N26+O26+P26)/I28*(I27*0.036)/I32)</f>
        <v>0</v>
      </c>
      <c r="J33" s="59">
        <f>IF(J32=0,0,(J26+K26+L26+M26+N26+O26+P26)/J28*(J27*0.036)/J32)</f>
        <v>0</v>
      </c>
      <c r="K33" s="59">
        <f>IF(K32=0,0,(K26+L26+M26+N26+O26+P26)/K28*(K27*0.036)/K32)</f>
        <v>0</v>
      </c>
      <c r="L33" s="59">
        <f>IF(L32=0,0,(L26+M26+N26+O26+P26)/L28*(L27*0.036)/L32)</f>
        <v>0</v>
      </c>
      <c r="M33" s="59">
        <f>IF(M32=0,0,(M26+N26+O26+P26)/M28*(M27*0.036)/M32)</f>
        <v>0</v>
      </c>
      <c r="N33" s="59">
        <f>IF(N32=0,0,(N26+O26+P26)/N28*(N27*0.036)/N32)</f>
        <v>0</v>
      </c>
      <c r="O33" s="59">
        <f>IF(O32=0,0,(O26+P26)/O28*(O27*0.036)/O32)</f>
        <v>0</v>
      </c>
      <c r="P33" s="60">
        <f>IF(P32=0,0,(P26)/P28*(P27*0.036)/P32)</f>
        <v>0</v>
      </c>
      <c r="Q33" s="46"/>
      <c r="R33" s="41"/>
      <c r="S33" s="42"/>
      <c r="T33" s="27"/>
      <c r="U33" s="28"/>
      <c r="V33" s="29"/>
      <c r="W33" s="78"/>
    </row>
    <row r="34" spans="1:23" ht="16" thickBot="1" x14ac:dyDescent="0.25">
      <c r="A34" s="80" t="s">
        <v>33</v>
      </c>
      <c r="B34" s="66"/>
      <c r="C34" s="66">
        <f>B28-B33</f>
        <v>12</v>
      </c>
      <c r="D34" s="66">
        <f>C34-C33</f>
        <v>12</v>
      </c>
      <c r="E34" s="66">
        <f t="shared" ref="E34" si="57">D34-D33</f>
        <v>12</v>
      </c>
      <c r="F34" s="66">
        <f t="shared" ref="F34" si="58">E34-E33</f>
        <v>12</v>
      </c>
      <c r="G34" s="66">
        <f t="shared" ref="G34" si="59">F34-F33</f>
        <v>12</v>
      </c>
      <c r="H34" s="66">
        <f t="shared" ref="H34" si="60">G34-G33</f>
        <v>12</v>
      </c>
      <c r="I34" s="66">
        <f t="shared" ref="I34" si="61">H34-H33</f>
        <v>12</v>
      </c>
      <c r="J34" s="66">
        <f t="shared" ref="J34" si="62">I34-I33</f>
        <v>12</v>
      </c>
      <c r="K34" s="66">
        <f t="shared" ref="K34" si="63">J34-J33</f>
        <v>12</v>
      </c>
      <c r="L34" s="66">
        <f t="shared" ref="L34" si="64">K34-K33</f>
        <v>12</v>
      </c>
      <c r="M34" s="66">
        <f t="shared" ref="M34" si="65">L34-L33</f>
        <v>12</v>
      </c>
      <c r="N34" s="66">
        <f t="shared" ref="N34" si="66">M34-M33</f>
        <v>12</v>
      </c>
      <c r="O34" s="66">
        <f t="shared" ref="O34" si="67">N34-N33</f>
        <v>12</v>
      </c>
      <c r="P34" s="72">
        <f t="shared" ref="P34" si="68">O34-O33</f>
        <v>12</v>
      </c>
      <c r="Q34" s="81"/>
      <c r="R34" s="82"/>
      <c r="S34" s="83"/>
      <c r="T34" s="84"/>
      <c r="U34" s="85"/>
      <c r="V34" s="86"/>
      <c r="W34" s="87"/>
    </row>
    <row r="35" spans="1:23" ht="16" thickTop="1" x14ac:dyDescent="0.2">
      <c r="A35" s="74" t="s">
        <v>38</v>
      </c>
      <c r="B35" s="49"/>
      <c r="C35" s="49"/>
      <c r="D35" s="49"/>
      <c r="E35" s="49"/>
      <c r="F35" s="49"/>
      <c r="G35" s="49"/>
      <c r="H35" s="49"/>
      <c r="I35" s="49"/>
      <c r="J35" s="49"/>
      <c r="K35" s="50"/>
      <c r="L35" s="50"/>
      <c r="M35" s="50"/>
      <c r="N35" s="50"/>
      <c r="O35" s="49"/>
      <c r="P35" s="68"/>
      <c r="Q35" s="51">
        <f>SUM(B35:P35)</f>
        <v>0</v>
      </c>
      <c r="R35" s="52" t="s">
        <v>7</v>
      </c>
      <c r="S35" s="53">
        <f>(IF(T35&lt;=2.5,2.5,5)+IF(T35&gt;5,5,0))*IF(T35=0,0,1)</f>
        <v>0</v>
      </c>
      <c r="T35" s="54">
        <f>(0.036*Q35*Q36)/24</f>
        <v>0</v>
      </c>
      <c r="U35" s="55" t="e">
        <f>(Q35*Q36*0.036)/(12*S35)</f>
        <v>#DIV/0!</v>
      </c>
      <c r="V35" s="56">
        <v>0</v>
      </c>
      <c r="W35" s="75" t="e">
        <f>(Q35*Q36*0.036)/(12*V35)</f>
        <v>#DIV/0!</v>
      </c>
    </row>
    <row r="36" spans="1:23" x14ac:dyDescent="0.2">
      <c r="A36" s="76" t="s">
        <v>20</v>
      </c>
      <c r="B36" s="57"/>
      <c r="C36" s="57"/>
      <c r="D36" s="57"/>
      <c r="E36" s="57"/>
      <c r="F36" s="57"/>
      <c r="G36" s="57"/>
      <c r="H36" s="57"/>
      <c r="I36" s="57"/>
      <c r="J36" s="57"/>
      <c r="K36" s="58"/>
      <c r="L36" s="58"/>
      <c r="M36" s="58"/>
      <c r="N36" s="58"/>
      <c r="O36" s="57"/>
      <c r="P36" s="69"/>
      <c r="Q36" s="45">
        <f>SUM(B36:P36)</f>
        <v>0</v>
      </c>
      <c r="R36" s="18" t="s">
        <v>21</v>
      </c>
      <c r="S36" s="19"/>
      <c r="T36" s="20"/>
      <c r="U36" s="21"/>
      <c r="V36" s="22"/>
      <c r="W36" s="77"/>
    </row>
    <row r="37" spans="1:23" x14ac:dyDescent="0.2">
      <c r="A37" s="76" t="s">
        <v>29</v>
      </c>
      <c r="B37" s="59">
        <v>12</v>
      </c>
      <c r="C37" s="59">
        <f>B37-B40</f>
        <v>12</v>
      </c>
      <c r="D37" s="59">
        <f t="shared" ref="D37" si="69">C37-C40</f>
        <v>12</v>
      </c>
      <c r="E37" s="59">
        <f t="shared" ref="E37" si="70">D37-D40</f>
        <v>12</v>
      </c>
      <c r="F37" s="59">
        <f t="shared" ref="F37" si="71">E37-E40</f>
        <v>12</v>
      </c>
      <c r="G37" s="59">
        <f t="shared" ref="G37" si="72">F37-F40</f>
        <v>12</v>
      </c>
      <c r="H37" s="59">
        <f t="shared" ref="H37" si="73">G37-G40</f>
        <v>12</v>
      </c>
      <c r="I37" s="59">
        <f t="shared" ref="I37" si="74">H37-H40</f>
        <v>12</v>
      </c>
      <c r="J37" s="59">
        <f t="shared" ref="J37" si="75">I37-I40</f>
        <v>12</v>
      </c>
      <c r="K37" s="59">
        <f t="shared" ref="K37" si="76">J37-J40</f>
        <v>12</v>
      </c>
      <c r="L37" s="59">
        <f t="shared" ref="L37" si="77">K37-K40</f>
        <v>12</v>
      </c>
      <c r="M37" s="59">
        <f t="shared" ref="M37" si="78">L37-L40</f>
        <v>12</v>
      </c>
      <c r="N37" s="59">
        <f t="shared" ref="N37" si="79">M37-M40</f>
        <v>12</v>
      </c>
      <c r="O37" s="59">
        <f t="shared" ref="O37" si="80">N37-N40</f>
        <v>12</v>
      </c>
      <c r="P37" s="60">
        <f t="shared" ref="P37" si="81">O37-O40</f>
        <v>12</v>
      </c>
      <c r="Q37" s="67"/>
      <c r="R37" s="41"/>
      <c r="S37" s="42"/>
      <c r="T37" s="27"/>
      <c r="U37" s="28"/>
      <c r="V37" s="29"/>
      <c r="W37" s="78"/>
    </row>
    <row r="38" spans="1:23" x14ac:dyDescent="0.2">
      <c r="A38" s="76" t="s">
        <v>34</v>
      </c>
      <c r="B38" s="59">
        <f>(0.036*B36*(B35+C35+D35+E35+F35+G35+H35+I35+J35+K35+M35+L35+N35+O35+P35))/(B37*2)</f>
        <v>0</v>
      </c>
      <c r="C38" s="59">
        <f>(0.036*C36*(C35+D35+E35+F35+G35+H35+I35+J35+K35+L35+N35+M35+O35+P35))/(C37*2)</f>
        <v>0</v>
      </c>
      <c r="D38" s="59">
        <f>(0.036*D36*(D35+E35+F35+G35+H35+I35+J35+K35+L35+M35+O35+N35+P35))/(D37*2)</f>
        <v>0</v>
      </c>
      <c r="E38" s="59">
        <f>(0.036*E36*(E35+F35+G35+H35+I35+J35+K35+L35+M35+N35+P35+O35))/(E37*2)</f>
        <v>0</v>
      </c>
      <c r="F38" s="59">
        <f>(0.036*F36*(F35+G35+H35+I35+J35+K35+L35+M35+N35+O35))/(F37*2)</f>
        <v>0</v>
      </c>
      <c r="G38" s="59">
        <f>(0.036*G36*(G35+H35+I35+J35+K35+L35+M35+N35+O35+P35))/(G37*2)</f>
        <v>0</v>
      </c>
      <c r="H38" s="59">
        <f>(0.036*H36*(H35+I35+J35+K35+L35+M35+N35+O35+P35))/(H37*2)</f>
        <v>0</v>
      </c>
      <c r="I38" s="59">
        <f>(0.036*I36*(I35+J35+K35+L35+M35+N35+O35+P35))/(I37*2)</f>
        <v>0</v>
      </c>
      <c r="J38" s="59">
        <f>(0.036*J36*(J35+K35+L35+M35+N35+O35+P35))/(J37*2)</f>
        <v>0</v>
      </c>
      <c r="K38" s="59">
        <f>(0.036*K36*(K35+L35+M35+N35+O35+P35))/(K37*2)</f>
        <v>0</v>
      </c>
      <c r="L38" s="59">
        <f>(0.036*L36*(L35+M35+N35+O35+P35))/(L37*2)</f>
        <v>0</v>
      </c>
      <c r="M38" s="59">
        <f>(0.036*M36*(M35+N35+O35+P35))/(M37*2)</f>
        <v>0</v>
      </c>
      <c r="N38" s="59">
        <f>(0.036*N36*(N35+O35+P35))/(N37*2)</f>
        <v>0</v>
      </c>
      <c r="O38" s="59">
        <f>(0.036*O36*(O35+P35))/(O37*2)</f>
        <v>0</v>
      </c>
      <c r="P38" s="60">
        <f>(0.036*P36*(P35))/(P37*2)</f>
        <v>0</v>
      </c>
      <c r="Q38" s="46"/>
      <c r="R38" s="41"/>
      <c r="S38" s="42"/>
      <c r="T38" s="27"/>
      <c r="U38" s="28"/>
      <c r="V38" s="29"/>
      <c r="W38" s="78"/>
    </row>
    <row r="39" spans="1:23" x14ac:dyDescent="0.2">
      <c r="A39" s="76" t="s">
        <v>35</v>
      </c>
      <c r="B39" s="61">
        <f t="shared" ref="B39:P39" si="82">(IF(B38&lt;=2.5,2.5,5)+IF(B38&gt;5,5,0))*IF(B38=0,0,1)</f>
        <v>0</v>
      </c>
      <c r="C39" s="62">
        <f t="shared" si="82"/>
        <v>0</v>
      </c>
      <c r="D39" s="62">
        <f t="shared" si="82"/>
        <v>0</v>
      </c>
      <c r="E39" s="62">
        <f t="shared" si="82"/>
        <v>0</v>
      </c>
      <c r="F39" s="62">
        <f t="shared" si="82"/>
        <v>0</v>
      </c>
      <c r="G39" s="62">
        <f t="shared" si="82"/>
        <v>0</v>
      </c>
      <c r="H39" s="62">
        <f t="shared" si="82"/>
        <v>0</v>
      </c>
      <c r="I39" s="62">
        <f t="shared" si="82"/>
        <v>0</v>
      </c>
      <c r="J39" s="62">
        <f t="shared" si="82"/>
        <v>0</v>
      </c>
      <c r="K39" s="62">
        <f t="shared" si="82"/>
        <v>0</v>
      </c>
      <c r="L39" s="62">
        <f t="shared" si="82"/>
        <v>0</v>
      </c>
      <c r="M39" s="62">
        <f t="shared" si="82"/>
        <v>0</v>
      </c>
      <c r="N39" s="62">
        <f t="shared" si="82"/>
        <v>0</v>
      </c>
      <c r="O39" s="62">
        <f t="shared" si="82"/>
        <v>0</v>
      </c>
      <c r="P39" s="70">
        <f t="shared" si="82"/>
        <v>0</v>
      </c>
      <c r="Q39" s="46"/>
      <c r="R39" s="41"/>
      <c r="S39" s="42"/>
      <c r="T39" s="27"/>
      <c r="U39" s="28"/>
      <c r="V39" s="29"/>
      <c r="W39" s="78"/>
    </row>
    <row r="40" spans="1:23" x14ac:dyDescent="0.2">
      <c r="A40" s="76" t="s">
        <v>28</v>
      </c>
      <c r="B40" s="63">
        <f>IF(B39=0,0,(((B35+C35+D35+E35+F35+G35+H35+I35+J35+K35+L35+M35+N35+O35+P35)/B37)*(B36*0.036)/B39))</f>
        <v>0</v>
      </c>
      <c r="C40" s="63">
        <f>IF(C39=0,0,(((C35+D35+E35+F35+G35+H35+I35+J35+K35+L35+M35+N35+O35+P35)/C37)*(C36*0.036)/C39))</f>
        <v>0</v>
      </c>
      <c r="D40" s="63">
        <f>IF(D39=0,0,(((D35+E35+F35+G35+H35+I35+J35+K35+L35+M35+N35+O35+P35)/D37)*(D36*0.036)/D39))</f>
        <v>0</v>
      </c>
      <c r="E40" s="63">
        <f>IF(E39=0,0,(((E35+F35+G35+H35+I35+J35+K35+L35+M35+N35+O35+P35)/E37)*(E36*0.036)/E39))</f>
        <v>0</v>
      </c>
      <c r="F40" s="63">
        <f>IF(F39=0,0,(((F35+G35+H35+I35+J35+K35+L35+M35+N35+O35+P35)/F37)*(F36*0.036)/F39))</f>
        <v>0</v>
      </c>
      <c r="G40" s="63">
        <f>IF(G39=0,0,(((G35+H35+I35+J35+K35+L35+M35+N35+O35+P35)/G37)*(G36*0.036)/G39))</f>
        <v>0</v>
      </c>
      <c r="H40" s="63">
        <f>IF(H39=0,0,(((H35+I35+J35+K35+L35+M35+N35+O35+P35)/H37)*(H36*0.036)/H39))</f>
        <v>0</v>
      </c>
      <c r="I40" s="63">
        <f>IF(I39=0,0,(((I35+J35+K35+L35+M35+N35+O35+P35)/I37)*(I36*0.036)/I39))</f>
        <v>0</v>
      </c>
      <c r="J40" s="63">
        <f>IF(J39=0,0,(((J35+K35+L35+M35+N35+O35+P35)/J37)*(J36*0.036)/J39))</f>
        <v>0</v>
      </c>
      <c r="K40" s="63">
        <f>IF(K39=0,0,(((K35+L35+M35+N35+O35+P35)/K37)*(K36*0.036)/K39))</f>
        <v>0</v>
      </c>
      <c r="L40" s="63">
        <f>IF(L39=0,0,(((L35+M35+N35+O35+P35)/L37)*(L36*0.036)/L39))</f>
        <v>0</v>
      </c>
      <c r="M40" s="63">
        <f>IF(M39=0,0,(((M35+N35+O35+P35)/M37)*(M36*0.036)/M39))</f>
        <v>0</v>
      </c>
      <c r="N40" s="63">
        <f>IF(N39=0,0,(((N35+O35+P35)/N37)*(N36*0.036)/N39))</f>
        <v>0</v>
      </c>
      <c r="O40" s="63">
        <f>IF(O39=0,0,(((O35+P35)/O37)*(O36*0.036)/O39))</f>
        <v>0</v>
      </c>
      <c r="P40" s="64">
        <f>IF(P39=0,0,(((P35)/P37)*(P36*0.036)/P39))</f>
        <v>0</v>
      </c>
      <c r="Q40" s="46"/>
      <c r="R40" s="41"/>
      <c r="S40" s="42"/>
      <c r="T40" s="27"/>
      <c r="U40" s="28"/>
      <c r="V40" s="29"/>
      <c r="W40" s="78"/>
    </row>
    <row r="41" spans="1:23" x14ac:dyDescent="0.2">
      <c r="A41" s="88" t="s">
        <v>31</v>
      </c>
      <c r="B41" s="65"/>
      <c r="C41" s="65"/>
      <c r="D41" s="65"/>
      <c r="E41" s="65"/>
      <c r="F41" s="65"/>
      <c r="G41" s="65"/>
      <c r="H41" s="65"/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71">
        <v>0</v>
      </c>
      <c r="Q41" s="46"/>
      <c r="R41" s="41"/>
      <c r="S41" s="42"/>
      <c r="T41" s="27"/>
      <c r="U41" s="28"/>
      <c r="V41" s="29"/>
      <c r="W41" s="78"/>
    </row>
    <row r="42" spans="1:23" x14ac:dyDescent="0.2">
      <c r="A42" s="79" t="s">
        <v>32</v>
      </c>
      <c r="B42" s="59">
        <f>IF(B41=0,0,(B35+C35+D35+E35+F35+G35+H35+I35+J35+K35+L35+M35+N35+O35+P35)/B37*(B36*0.036)/B41)</f>
        <v>0</v>
      </c>
      <c r="C42" s="59">
        <f>IF(C41=0,0,(C35+D35+E35+F35+G35+H35+I35+J35+K35+L35+M35+N35+O35+P35)/C37*(C36*0.036)/C41)</f>
        <v>0</v>
      </c>
      <c r="D42" s="59">
        <f>IF(D41=0,0,(D35+E35+F35+G35+H35+I35+J35+K35+L35+M35+N35+O35+P35)/D37*(D36*0.036)/D41)</f>
        <v>0</v>
      </c>
      <c r="E42" s="59">
        <f>IF(E41=0,0,(E35+F35+G35+H35+I35+J35+K35+L35+M35+N35+O35+P35)/E37*(E36*0.036)/E41)</f>
        <v>0</v>
      </c>
      <c r="F42" s="59">
        <f>IF(F41=0,0,(F35+G35+H35+I35+J35+K35+L35+M35+N35+O35+P35)/F37*(F36*0.036)/F41)</f>
        <v>0</v>
      </c>
      <c r="G42" s="59">
        <f>IF(G41=0,0,(G35+H35+I35+J35+K35+L35+M35+N35+O35+P35)/G37*(G36*0.036)/G41)</f>
        <v>0</v>
      </c>
      <c r="H42" s="59">
        <f>IF(H41=0,0,(H35+I35+J35+K35+L35+M35+N35+O35+P35)/H37*(H36*0.036)/H41)</f>
        <v>0</v>
      </c>
      <c r="I42" s="59">
        <f>IF(I41=0,0,(I35+J35+K35+L35+M35+N35+O35+P35)/I37*(I36*0.036)/I41)</f>
        <v>0</v>
      </c>
      <c r="J42" s="59">
        <f>IF(J41=0,0,(J35+K35+L35+M35+N35+O35+P35)/J37*(J36*0.036)/J41)</f>
        <v>0</v>
      </c>
      <c r="K42" s="59">
        <f>IF(K41=0,0,(K35+L35+M35+N35+O35+P35)/K37*(K36*0.036)/K41)</f>
        <v>0</v>
      </c>
      <c r="L42" s="59">
        <f>IF(L41=0,0,(L35+M35+N35+O35+P35)/L37*(L36*0.036)/L41)</f>
        <v>0</v>
      </c>
      <c r="M42" s="59">
        <f>IF(M41=0,0,(M35+N35+O35+P35)/M37*(M36*0.036)/M41)</f>
        <v>0</v>
      </c>
      <c r="N42" s="59">
        <f>IF(N41=0,0,(N35+O35+P35)/N37*(N36*0.036)/N41)</f>
        <v>0</v>
      </c>
      <c r="O42" s="59">
        <f>IF(O41=0,0,(O35+P35)/O37*(O36*0.036)/O41)</f>
        <v>0</v>
      </c>
      <c r="P42" s="60">
        <f>IF(P41=0,0,(P35)/P37*(P36*0.036)/P41)</f>
        <v>0</v>
      </c>
      <c r="Q42" s="46"/>
      <c r="R42" s="41"/>
      <c r="S42" s="42"/>
      <c r="T42" s="27"/>
      <c r="U42" s="28"/>
      <c r="V42" s="29"/>
      <c r="W42" s="78"/>
    </row>
    <row r="43" spans="1:23" ht="16" thickBot="1" x14ac:dyDescent="0.25">
      <c r="A43" s="80" t="s">
        <v>33</v>
      </c>
      <c r="B43" s="66"/>
      <c r="C43" s="66">
        <f>B37-B42</f>
        <v>12</v>
      </c>
      <c r="D43" s="66">
        <f>C43-C42</f>
        <v>12</v>
      </c>
      <c r="E43" s="66">
        <f t="shared" ref="E43" si="83">D43-D42</f>
        <v>12</v>
      </c>
      <c r="F43" s="66">
        <f t="shared" ref="F43" si="84">E43-E42</f>
        <v>12</v>
      </c>
      <c r="G43" s="66">
        <f t="shared" ref="G43" si="85">F43-F42</f>
        <v>12</v>
      </c>
      <c r="H43" s="66">
        <f t="shared" ref="H43" si="86">G43-G42</f>
        <v>12</v>
      </c>
      <c r="I43" s="66">
        <f t="shared" ref="I43" si="87">H43-H42</f>
        <v>12</v>
      </c>
      <c r="J43" s="66">
        <f t="shared" ref="J43" si="88">I43-I42</f>
        <v>12</v>
      </c>
      <c r="K43" s="66">
        <f t="shared" ref="K43" si="89">J43-J42</f>
        <v>12</v>
      </c>
      <c r="L43" s="66">
        <f t="shared" ref="L43" si="90">K43-K42</f>
        <v>12</v>
      </c>
      <c r="M43" s="66">
        <f t="shared" ref="M43" si="91">L43-L42</f>
        <v>12</v>
      </c>
      <c r="N43" s="66">
        <f t="shared" ref="N43" si="92">M43-M42</f>
        <v>12</v>
      </c>
      <c r="O43" s="66">
        <f t="shared" ref="O43" si="93">N43-N42</f>
        <v>12</v>
      </c>
      <c r="P43" s="72">
        <f t="shared" ref="P43" si="94">O43-O42</f>
        <v>12</v>
      </c>
      <c r="Q43" s="81"/>
      <c r="R43" s="82"/>
      <c r="S43" s="83"/>
      <c r="T43" s="84"/>
      <c r="U43" s="85"/>
      <c r="V43" s="86"/>
      <c r="W43" s="87"/>
    </row>
    <row r="44" spans="1:23" ht="16" thickTop="1" x14ac:dyDescent="0.2">
      <c r="A44" s="74" t="s">
        <v>39</v>
      </c>
      <c r="B44" s="49"/>
      <c r="C44" s="49"/>
      <c r="D44" s="49"/>
      <c r="E44" s="49"/>
      <c r="F44" s="49"/>
      <c r="G44" s="49"/>
      <c r="H44" s="49"/>
      <c r="I44" s="49"/>
      <c r="J44" s="49"/>
      <c r="K44" s="50"/>
      <c r="L44" s="50"/>
      <c r="M44" s="50"/>
      <c r="N44" s="50"/>
      <c r="O44" s="49"/>
      <c r="P44" s="68"/>
      <c r="Q44" s="51">
        <f>SUM(B44:P44)</f>
        <v>0</v>
      </c>
      <c r="R44" s="52" t="s">
        <v>7</v>
      </c>
      <c r="S44" s="53">
        <f>(IF(T44&lt;=2.5,2.5,5)+IF(T44&gt;5,5,0))*IF(T44=0,0,1)</f>
        <v>0</v>
      </c>
      <c r="T44" s="54">
        <f>(0.036*Q44*Q45)/24</f>
        <v>0</v>
      </c>
      <c r="U44" s="55" t="e">
        <f>(Q44*Q45*0.036)/(12*S44)</f>
        <v>#DIV/0!</v>
      </c>
      <c r="V44" s="56">
        <v>0</v>
      </c>
      <c r="W44" s="75" t="e">
        <f>(Q44*Q45*0.036)/(12*V44)</f>
        <v>#DIV/0!</v>
      </c>
    </row>
    <row r="45" spans="1:23" x14ac:dyDescent="0.2">
      <c r="A45" s="76" t="s">
        <v>20</v>
      </c>
      <c r="B45" s="57"/>
      <c r="C45" s="57"/>
      <c r="D45" s="57"/>
      <c r="E45" s="57"/>
      <c r="F45" s="57"/>
      <c r="G45" s="57"/>
      <c r="H45" s="57"/>
      <c r="I45" s="57"/>
      <c r="J45" s="57"/>
      <c r="K45" s="58"/>
      <c r="L45" s="58"/>
      <c r="M45" s="58"/>
      <c r="N45" s="58"/>
      <c r="O45" s="57"/>
      <c r="P45" s="69"/>
      <c r="Q45" s="45">
        <f>SUM(B45:P45)</f>
        <v>0</v>
      </c>
      <c r="R45" s="18" t="s">
        <v>21</v>
      </c>
      <c r="S45" s="19"/>
      <c r="T45" s="20"/>
      <c r="U45" s="21"/>
      <c r="V45" s="22"/>
      <c r="W45" s="77"/>
    </row>
    <row r="46" spans="1:23" x14ac:dyDescent="0.2">
      <c r="A46" s="76" t="s">
        <v>29</v>
      </c>
      <c r="B46" s="59">
        <v>12</v>
      </c>
      <c r="C46" s="59">
        <f>B46-B49</f>
        <v>12</v>
      </c>
      <c r="D46" s="59">
        <f t="shared" ref="D46" si="95">C46-C49</f>
        <v>12</v>
      </c>
      <c r="E46" s="59">
        <f t="shared" ref="E46" si="96">D46-D49</f>
        <v>12</v>
      </c>
      <c r="F46" s="59">
        <f t="shared" ref="F46" si="97">E46-E49</f>
        <v>12</v>
      </c>
      <c r="G46" s="59">
        <f t="shared" ref="G46" si="98">F46-F49</f>
        <v>12</v>
      </c>
      <c r="H46" s="59">
        <f t="shared" ref="H46" si="99">G46-G49</f>
        <v>12</v>
      </c>
      <c r="I46" s="59">
        <f t="shared" ref="I46" si="100">H46-H49</f>
        <v>12</v>
      </c>
      <c r="J46" s="59">
        <f t="shared" ref="J46" si="101">I46-I49</f>
        <v>12</v>
      </c>
      <c r="K46" s="59">
        <f t="shared" ref="K46" si="102">J46-J49</f>
        <v>12</v>
      </c>
      <c r="L46" s="59">
        <f t="shared" ref="L46" si="103">K46-K49</f>
        <v>12</v>
      </c>
      <c r="M46" s="59">
        <f t="shared" ref="M46" si="104">L46-L49</f>
        <v>12</v>
      </c>
      <c r="N46" s="59">
        <f t="shared" ref="N46" si="105">M46-M49</f>
        <v>12</v>
      </c>
      <c r="O46" s="59">
        <f t="shared" ref="O46" si="106">N46-N49</f>
        <v>12</v>
      </c>
      <c r="P46" s="60">
        <f t="shared" ref="P46" si="107">O46-O49</f>
        <v>12</v>
      </c>
      <c r="Q46" s="67"/>
      <c r="R46" s="41"/>
      <c r="S46" s="42"/>
      <c r="T46" s="27"/>
      <c r="U46" s="28"/>
      <c r="V46" s="29"/>
      <c r="W46" s="78"/>
    </row>
    <row r="47" spans="1:23" x14ac:dyDescent="0.2">
      <c r="A47" s="76" t="s">
        <v>34</v>
      </c>
      <c r="B47" s="59">
        <f>(0.036*B45*(B44+C44+D44+E44+F44+G44+H44+I44+J44+K44+M44+L44+N44+O44+P44))/(B46*2)</f>
        <v>0</v>
      </c>
      <c r="C47" s="59">
        <f>(0.036*C45*(C44+D44+E44+F44+G44+H44+I44+J44+K44+L44+N44+M44+O44+P44))/(C46*2)</f>
        <v>0</v>
      </c>
      <c r="D47" s="59">
        <f>(0.036*D45*(D44+E44+F44+G44+H44+I44+J44+K44+L44+M44+O44+N44+P44))/(D46*2)</f>
        <v>0</v>
      </c>
      <c r="E47" s="59">
        <f>(0.036*E45*(E44+F44+G44+H44+I44+J44+K44+L44+M44+N44+P44+O44))/(E46*2)</f>
        <v>0</v>
      </c>
      <c r="F47" s="59">
        <f>(0.036*F45*(F44+G44+H44+I44+J44+K44+L44+M44+N44+O44))/(F46*2)</f>
        <v>0</v>
      </c>
      <c r="G47" s="59">
        <f>(0.036*G45*(G44+H44+I44+J44+K44+L44+M44+N44+O44+P44))/(G46*2)</f>
        <v>0</v>
      </c>
      <c r="H47" s="59">
        <f>(0.036*H45*(H44+I44+J44+K44+L44+M44+N44+O44+P44))/(H46*2)</f>
        <v>0</v>
      </c>
      <c r="I47" s="59">
        <f>(0.036*I45*(I44+J44+K44+L44+M44+N44+O44+P44))/(I46*2)</f>
        <v>0</v>
      </c>
      <c r="J47" s="59">
        <f>(0.036*J45*(J44+K44+L44+M44+N44+O44+P44))/(J46*2)</f>
        <v>0</v>
      </c>
      <c r="K47" s="59">
        <f>(0.036*K45*(K44+L44+M44+N44+O44+P44))/(K46*2)</f>
        <v>0</v>
      </c>
      <c r="L47" s="59">
        <f>(0.036*L45*(L44+M44+N44+O44+P44))/(L46*2)</f>
        <v>0</v>
      </c>
      <c r="M47" s="59">
        <f>(0.036*M45*(M44+N44+O44+P44))/(M46*2)</f>
        <v>0</v>
      </c>
      <c r="N47" s="59">
        <f>(0.036*N45*(N44+O44+P44))/(N46*2)</f>
        <v>0</v>
      </c>
      <c r="O47" s="59">
        <f>(0.036*O45*(O44+P44))/(O46*2)</f>
        <v>0</v>
      </c>
      <c r="P47" s="60">
        <f>(0.036*P45*(P44))/(P46*2)</f>
        <v>0</v>
      </c>
      <c r="Q47" s="46"/>
      <c r="R47" s="41"/>
      <c r="S47" s="42"/>
      <c r="T47" s="27"/>
      <c r="U47" s="28"/>
      <c r="V47" s="29"/>
      <c r="W47" s="78"/>
    </row>
    <row r="48" spans="1:23" x14ac:dyDescent="0.2">
      <c r="A48" s="76" t="s">
        <v>35</v>
      </c>
      <c r="B48" s="61">
        <f t="shared" ref="B48:P48" si="108">(IF(B47&lt;=2.5,2.5,5)+IF(B47&gt;5,5,0))*IF(B47=0,0,1)</f>
        <v>0</v>
      </c>
      <c r="C48" s="62">
        <f t="shared" si="108"/>
        <v>0</v>
      </c>
      <c r="D48" s="62">
        <f t="shared" si="108"/>
        <v>0</v>
      </c>
      <c r="E48" s="62">
        <f t="shared" si="108"/>
        <v>0</v>
      </c>
      <c r="F48" s="62">
        <f t="shared" si="108"/>
        <v>0</v>
      </c>
      <c r="G48" s="62">
        <f t="shared" si="108"/>
        <v>0</v>
      </c>
      <c r="H48" s="62">
        <f t="shared" si="108"/>
        <v>0</v>
      </c>
      <c r="I48" s="62">
        <f t="shared" si="108"/>
        <v>0</v>
      </c>
      <c r="J48" s="62">
        <f t="shared" si="108"/>
        <v>0</v>
      </c>
      <c r="K48" s="62">
        <f t="shared" si="108"/>
        <v>0</v>
      </c>
      <c r="L48" s="62">
        <f t="shared" si="108"/>
        <v>0</v>
      </c>
      <c r="M48" s="62">
        <f t="shared" si="108"/>
        <v>0</v>
      </c>
      <c r="N48" s="62">
        <f t="shared" si="108"/>
        <v>0</v>
      </c>
      <c r="O48" s="62">
        <f t="shared" si="108"/>
        <v>0</v>
      </c>
      <c r="P48" s="70">
        <f t="shared" si="108"/>
        <v>0</v>
      </c>
      <c r="Q48" s="46"/>
      <c r="R48" s="41"/>
      <c r="S48" s="42"/>
      <c r="T48" s="27"/>
      <c r="U48" s="28"/>
      <c r="V48" s="29"/>
      <c r="W48" s="78"/>
    </row>
    <row r="49" spans="1:23" x14ac:dyDescent="0.2">
      <c r="A49" s="76" t="s">
        <v>28</v>
      </c>
      <c r="B49" s="63">
        <f>IF(B48=0,0,(((B44+C44+D44+E44+F44+G44+H44+I44+J44+K44+L44+M44+N44+O44+P44)/B46)*(B45*0.036)/B48))</f>
        <v>0</v>
      </c>
      <c r="C49" s="63">
        <f>IF(C48=0,0,(((C44+D44+E44+F44+G44+H44+I44+J44+K44+L44+M44+N44+O44+P44)/C46)*(C45*0.036)/C48))</f>
        <v>0</v>
      </c>
      <c r="D49" s="63">
        <f>IF(D48=0,0,(((D44+E44+F44+G44+H44+I44+J44+K44+L44+M44+N44+O44+P44)/D46)*(D45*0.036)/D48))</f>
        <v>0</v>
      </c>
      <c r="E49" s="63">
        <f>IF(E48=0,0,(((E44+F44+G44+H44+I44+J44+K44+L44+M44+N44+O44+P44)/E46)*(E45*0.036)/E48))</f>
        <v>0</v>
      </c>
      <c r="F49" s="63">
        <f>IF(F48=0,0,(((F44+G44+H44+I44+J44+K44+L44+M44+N44+O44+P44)/F46)*(F45*0.036)/F48))</f>
        <v>0</v>
      </c>
      <c r="G49" s="63">
        <f>IF(G48=0,0,(((G44+H44+I44+J44+K44+L44+M44+N44+O44+P44)/G46)*(G45*0.036)/G48))</f>
        <v>0</v>
      </c>
      <c r="H49" s="63">
        <f>IF(H48=0,0,(((H44+I44+J44+K44+L44+M44+N44+O44+P44)/H46)*(H45*0.036)/H48))</f>
        <v>0</v>
      </c>
      <c r="I49" s="63">
        <f>IF(I48=0,0,(((I44+J44+K44+L44+M44+N44+O44+P44)/I46)*(I45*0.036)/I48))</f>
        <v>0</v>
      </c>
      <c r="J49" s="63">
        <f>IF(J48=0,0,(((J44+K44+L44+M44+N44+O44+P44)/J46)*(J45*0.036)/J48))</f>
        <v>0</v>
      </c>
      <c r="K49" s="63">
        <f>IF(K48=0,0,(((K44+L44+M44+N44+O44+P44)/K46)*(K45*0.036)/K48))</f>
        <v>0</v>
      </c>
      <c r="L49" s="63">
        <f>IF(L48=0,0,(((L44+M44+N44+O44+P44)/L46)*(L45*0.036)/L48))</f>
        <v>0</v>
      </c>
      <c r="M49" s="63">
        <f>IF(M48=0,0,(((M44+N44+O44+P44)/M46)*(M45*0.036)/M48))</f>
        <v>0</v>
      </c>
      <c r="N49" s="63">
        <f>IF(N48=0,0,(((N44+O44+P44)/N46)*(N45*0.036)/N48))</f>
        <v>0</v>
      </c>
      <c r="O49" s="63">
        <f>IF(O48=0,0,(((O44+P44)/O46)*(O45*0.036)/O48))</f>
        <v>0</v>
      </c>
      <c r="P49" s="64">
        <f>IF(P48=0,0,(((P44)/P46)*(P45*0.036)/P48))</f>
        <v>0</v>
      </c>
      <c r="Q49" s="46"/>
      <c r="R49" s="41"/>
      <c r="S49" s="42"/>
      <c r="T49" s="27"/>
      <c r="U49" s="28"/>
      <c r="V49" s="29"/>
      <c r="W49" s="78"/>
    </row>
    <row r="50" spans="1:23" x14ac:dyDescent="0.2">
      <c r="A50" s="88" t="s">
        <v>31</v>
      </c>
      <c r="B50" s="65"/>
      <c r="C50" s="65"/>
      <c r="D50" s="65"/>
      <c r="E50" s="65"/>
      <c r="F50" s="65"/>
      <c r="G50" s="65"/>
      <c r="H50" s="65"/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71">
        <v>0</v>
      </c>
      <c r="Q50" s="46"/>
      <c r="R50" s="41"/>
      <c r="S50" s="42"/>
      <c r="T50" s="27"/>
      <c r="U50" s="28"/>
      <c r="V50" s="29"/>
      <c r="W50" s="78"/>
    </row>
    <row r="51" spans="1:23" x14ac:dyDescent="0.2">
      <c r="A51" s="79" t="s">
        <v>32</v>
      </c>
      <c r="B51" s="59">
        <f>IF(B50=0,0,(B44+C44+D44+E44+F44+G44+H44+I44+J44+K44+L44+M44+N44+O44+P44)/B46*(B45*0.036)/B50)</f>
        <v>0</v>
      </c>
      <c r="C51" s="59">
        <f>IF(C50=0,0,(C44+D44+E44+F44+G44+H44+I44+J44+K44+L44+M44+N44+O44+P44)/C46*(C45*0.036)/C50)</f>
        <v>0</v>
      </c>
      <c r="D51" s="59">
        <f>IF(D50=0,0,(D44+E44+F44+G44+H44+I44+J44+K44+L44+M44+N44+O44+P44)/D46*(D45*0.036)/D50)</f>
        <v>0</v>
      </c>
      <c r="E51" s="59">
        <f>IF(E50=0,0,(E44+F44+G44+H44+I44+J44+K44+L44+M44+N44+O44+P44)/E46*(E45*0.036)/E50)</f>
        <v>0</v>
      </c>
      <c r="F51" s="59">
        <f>IF(F50=0,0,(F44+G44+H44+I44+J44+K44+L44+M44+N44+O44+P44)/F46*(F45*0.036)/F50)</f>
        <v>0</v>
      </c>
      <c r="G51" s="59">
        <f>IF(G50=0,0,(G44+H44+I44+J44+K44+L44+M44+N44+O44+P44)/G46*(G45*0.036)/G50)</f>
        <v>0</v>
      </c>
      <c r="H51" s="59">
        <f>IF(H50=0,0,(H44+I44+J44+K44+L44+M44+N44+O44+P44)/H46*(H45*0.036)/H50)</f>
        <v>0</v>
      </c>
      <c r="I51" s="59">
        <f>IF(I50=0,0,(I44+J44+K44+L44+M44+N44+O44+P44)/I46*(I45*0.036)/I50)</f>
        <v>0</v>
      </c>
      <c r="J51" s="59">
        <f>IF(J50=0,0,(J44+K44+L44+M44+N44+O44+P44)/J46*(J45*0.036)/J50)</f>
        <v>0</v>
      </c>
      <c r="K51" s="59">
        <f>IF(K50=0,0,(K44+L44+M44+N44+O44+P44)/K46*(K45*0.036)/K50)</f>
        <v>0</v>
      </c>
      <c r="L51" s="59">
        <f>IF(L50=0,0,(L44+M44+N44+O44+P44)/L46*(L45*0.036)/L50)</f>
        <v>0</v>
      </c>
      <c r="M51" s="59">
        <f>IF(M50=0,0,(M44+N44+O44+P44)/M46*(M45*0.036)/M50)</f>
        <v>0</v>
      </c>
      <c r="N51" s="59">
        <f>IF(N50=0,0,(N44+O44+P44)/N46*(N45*0.036)/N50)</f>
        <v>0</v>
      </c>
      <c r="O51" s="59">
        <f>IF(O50=0,0,(O44+P44)/O46*(O45*0.036)/O50)</f>
        <v>0</v>
      </c>
      <c r="P51" s="60">
        <f>IF(P50=0,0,(P44)/P46*(P45*0.036)/P50)</f>
        <v>0</v>
      </c>
      <c r="Q51" s="46"/>
      <c r="R51" s="41"/>
      <c r="S51" s="42"/>
      <c r="T51" s="27"/>
      <c r="U51" s="28"/>
      <c r="V51" s="29"/>
      <c r="W51" s="78"/>
    </row>
    <row r="52" spans="1:23" ht="16" thickBot="1" x14ac:dyDescent="0.25">
      <c r="A52" s="80" t="s">
        <v>33</v>
      </c>
      <c r="B52" s="66"/>
      <c r="C52" s="66">
        <f>B46-B51</f>
        <v>12</v>
      </c>
      <c r="D52" s="66">
        <f>C52-C51</f>
        <v>12</v>
      </c>
      <c r="E52" s="66">
        <f t="shared" ref="E52" si="109">D52-D51</f>
        <v>12</v>
      </c>
      <c r="F52" s="66">
        <f t="shared" ref="F52" si="110">E52-E51</f>
        <v>12</v>
      </c>
      <c r="G52" s="66">
        <f t="shared" ref="G52" si="111">F52-F51</f>
        <v>12</v>
      </c>
      <c r="H52" s="66">
        <f t="shared" ref="H52" si="112">G52-G51</f>
        <v>12</v>
      </c>
      <c r="I52" s="66">
        <f t="shared" ref="I52" si="113">H52-H51</f>
        <v>12</v>
      </c>
      <c r="J52" s="66">
        <f t="shared" ref="J52" si="114">I52-I51</f>
        <v>12</v>
      </c>
      <c r="K52" s="66">
        <f t="shared" ref="K52" si="115">J52-J51</f>
        <v>12</v>
      </c>
      <c r="L52" s="66">
        <f t="shared" ref="L52" si="116">K52-K51</f>
        <v>12</v>
      </c>
      <c r="M52" s="66">
        <f t="shared" ref="M52" si="117">L52-L51</f>
        <v>12</v>
      </c>
      <c r="N52" s="66">
        <f t="shared" ref="N52" si="118">M52-M51</f>
        <v>12</v>
      </c>
      <c r="O52" s="66">
        <f t="shared" ref="O52" si="119">N52-N51</f>
        <v>12</v>
      </c>
      <c r="P52" s="72">
        <f t="shared" ref="P52" si="120">O52-O51</f>
        <v>12</v>
      </c>
      <c r="Q52" s="81"/>
      <c r="R52" s="82"/>
      <c r="S52" s="83"/>
      <c r="T52" s="84"/>
      <c r="U52" s="85"/>
      <c r="V52" s="86"/>
      <c r="W52" s="87"/>
    </row>
    <row r="53" spans="1:23" ht="16" thickTop="1" x14ac:dyDescent="0.2">
      <c r="A53" s="74" t="s">
        <v>40</v>
      </c>
      <c r="B53" s="49"/>
      <c r="C53" s="49"/>
      <c r="D53" s="49"/>
      <c r="E53" s="49"/>
      <c r="F53" s="49"/>
      <c r="G53" s="49"/>
      <c r="H53" s="49"/>
      <c r="I53" s="49"/>
      <c r="J53" s="49"/>
      <c r="K53" s="50"/>
      <c r="L53" s="50"/>
      <c r="M53" s="50"/>
      <c r="N53" s="50"/>
      <c r="O53" s="49"/>
      <c r="P53" s="68"/>
      <c r="Q53" s="51">
        <f>SUM(B53:P53)</f>
        <v>0</v>
      </c>
      <c r="R53" s="52" t="s">
        <v>7</v>
      </c>
      <c r="S53" s="53">
        <f>(IF(T53&lt;=2.5,2.5,5)+IF(T53&gt;5,5,0))*IF(T53=0,0,1)</f>
        <v>0</v>
      </c>
      <c r="T53" s="54">
        <f>(0.036*Q53*Q54)/24</f>
        <v>0</v>
      </c>
      <c r="U53" s="55" t="e">
        <f>(Q53*Q54*0.036)/(12*S53)</f>
        <v>#DIV/0!</v>
      </c>
      <c r="V53" s="56">
        <v>0</v>
      </c>
      <c r="W53" s="75" t="e">
        <f>(Q53*Q54*0.036)/(12*V53)</f>
        <v>#DIV/0!</v>
      </c>
    </row>
    <row r="54" spans="1:23" x14ac:dyDescent="0.2">
      <c r="A54" s="76" t="s">
        <v>20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  <c r="L54" s="58"/>
      <c r="M54" s="58"/>
      <c r="N54" s="58"/>
      <c r="O54" s="57"/>
      <c r="P54" s="69"/>
      <c r="Q54" s="45">
        <f>SUM(B54:P54)</f>
        <v>0</v>
      </c>
      <c r="R54" s="18" t="s">
        <v>21</v>
      </c>
      <c r="S54" s="19"/>
      <c r="T54" s="20"/>
      <c r="U54" s="21"/>
      <c r="V54" s="22"/>
      <c r="W54" s="77"/>
    </row>
    <row r="55" spans="1:23" x14ac:dyDescent="0.2">
      <c r="A55" s="76" t="s">
        <v>29</v>
      </c>
      <c r="B55" s="59">
        <v>12</v>
      </c>
      <c r="C55" s="59">
        <f>B55-B58</f>
        <v>12</v>
      </c>
      <c r="D55" s="59">
        <f t="shared" ref="D55" si="121">C55-C58</f>
        <v>12</v>
      </c>
      <c r="E55" s="59">
        <f t="shared" ref="E55" si="122">D55-D58</f>
        <v>12</v>
      </c>
      <c r="F55" s="59">
        <f t="shared" ref="F55" si="123">E55-E58</f>
        <v>12</v>
      </c>
      <c r="G55" s="59">
        <f t="shared" ref="G55" si="124">F55-F58</f>
        <v>12</v>
      </c>
      <c r="H55" s="59">
        <f t="shared" ref="H55" si="125">G55-G58</f>
        <v>12</v>
      </c>
      <c r="I55" s="59">
        <f t="shared" ref="I55" si="126">H55-H58</f>
        <v>12</v>
      </c>
      <c r="J55" s="59">
        <f t="shared" ref="J55" si="127">I55-I58</f>
        <v>12</v>
      </c>
      <c r="K55" s="59">
        <f t="shared" ref="K55" si="128">J55-J58</f>
        <v>12</v>
      </c>
      <c r="L55" s="59">
        <f t="shared" ref="L55" si="129">K55-K58</f>
        <v>12</v>
      </c>
      <c r="M55" s="59">
        <f t="shared" ref="M55" si="130">L55-L58</f>
        <v>12</v>
      </c>
      <c r="N55" s="59">
        <f t="shared" ref="N55" si="131">M55-M58</f>
        <v>12</v>
      </c>
      <c r="O55" s="59">
        <f t="shared" ref="O55" si="132">N55-N58</f>
        <v>12</v>
      </c>
      <c r="P55" s="60">
        <f t="shared" ref="P55" si="133">O55-O58</f>
        <v>12</v>
      </c>
      <c r="Q55" s="67"/>
      <c r="R55" s="41"/>
      <c r="S55" s="42"/>
      <c r="T55" s="27"/>
      <c r="U55" s="28"/>
      <c r="V55" s="29"/>
      <c r="W55" s="78"/>
    </row>
    <row r="56" spans="1:23" x14ac:dyDescent="0.2">
      <c r="A56" s="76" t="s">
        <v>34</v>
      </c>
      <c r="B56" s="59">
        <f>(0.036*B54*(B53+C53+D53+E53+F53+G53+H53+I53+J53+K53+M53+L53+N53+O53+P53))/(B55*2)</f>
        <v>0</v>
      </c>
      <c r="C56" s="59">
        <f>(0.036*C54*(C53+D53+E53+F53+G53+H53+I53+J53+K53+L53+N53+M53+O53+P53))/(C55*2)</f>
        <v>0</v>
      </c>
      <c r="D56" s="59">
        <f>(0.036*D54*(D53+E53+F53+G53+H53+I53+J53+K53+L53+M53+O53+N53+P53))/(D55*2)</f>
        <v>0</v>
      </c>
      <c r="E56" s="59">
        <f>(0.036*E54*(E53+F53+G53+H53+I53+J53+K53+L53+M53+N53+P53+O53))/(E55*2)</f>
        <v>0</v>
      </c>
      <c r="F56" s="59">
        <f>(0.036*F54*(F53+G53+H53+I53+J53+K53+L53+M53+N53+O53))/(F55*2)</f>
        <v>0</v>
      </c>
      <c r="G56" s="59">
        <f>(0.036*G54*(G53+H53+I53+J53+K53+L53+M53+N53+O53+P53))/(G55*2)</f>
        <v>0</v>
      </c>
      <c r="H56" s="59">
        <f>(0.036*H54*(H53+I53+J53+K53+L53+M53+N53+O53+P53))/(H55*2)</f>
        <v>0</v>
      </c>
      <c r="I56" s="59">
        <f>(0.036*I54*(I53+J53+K53+L53+M53+N53+O53+P53))/(I55*2)</f>
        <v>0</v>
      </c>
      <c r="J56" s="59">
        <f>(0.036*J54*(J53+K53+L53+M53+N53+O53+P53))/(J55*2)</f>
        <v>0</v>
      </c>
      <c r="K56" s="59">
        <f>(0.036*K54*(K53+L53+M53+N53+O53+P53))/(K55*2)</f>
        <v>0</v>
      </c>
      <c r="L56" s="59">
        <f>(0.036*L54*(L53+M53+N53+O53+P53))/(L55*2)</f>
        <v>0</v>
      </c>
      <c r="M56" s="59">
        <f>(0.036*M54*(M53+N53+O53+P53))/(M55*2)</f>
        <v>0</v>
      </c>
      <c r="N56" s="59">
        <f>(0.036*N54*(N53+O53+P53))/(N55*2)</f>
        <v>0</v>
      </c>
      <c r="O56" s="59">
        <f>(0.036*O54*(O53+P53))/(O55*2)</f>
        <v>0</v>
      </c>
      <c r="P56" s="60">
        <f>(0.036*P54*(P53))/(P55*2)</f>
        <v>0</v>
      </c>
      <c r="Q56" s="46"/>
      <c r="R56" s="41"/>
      <c r="S56" s="42"/>
      <c r="T56" s="27"/>
      <c r="U56" s="28"/>
      <c r="V56" s="29"/>
      <c r="W56" s="78"/>
    </row>
    <row r="57" spans="1:23" x14ac:dyDescent="0.2">
      <c r="A57" s="76" t="s">
        <v>35</v>
      </c>
      <c r="B57" s="61">
        <f t="shared" ref="B57:P57" si="134">(IF(B56&lt;=2.5,2.5,5)+IF(B56&gt;5,5,0))*IF(B56=0,0,1)</f>
        <v>0</v>
      </c>
      <c r="C57" s="62">
        <f t="shared" si="134"/>
        <v>0</v>
      </c>
      <c r="D57" s="62">
        <f t="shared" si="134"/>
        <v>0</v>
      </c>
      <c r="E57" s="62">
        <f t="shared" si="134"/>
        <v>0</v>
      </c>
      <c r="F57" s="62">
        <f t="shared" si="134"/>
        <v>0</v>
      </c>
      <c r="G57" s="62">
        <f t="shared" si="134"/>
        <v>0</v>
      </c>
      <c r="H57" s="62">
        <f t="shared" si="134"/>
        <v>0</v>
      </c>
      <c r="I57" s="62">
        <f t="shared" si="134"/>
        <v>0</v>
      </c>
      <c r="J57" s="62">
        <f t="shared" si="134"/>
        <v>0</v>
      </c>
      <c r="K57" s="62">
        <f t="shared" si="134"/>
        <v>0</v>
      </c>
      <c r="L57" s="62">
        <f t="shared" si="134"/>
        <v>0</v>
      </c>
      <c r="M57" s="62">
        <f t="shared" si="134"/>
        <v>0</v>
      </c>
      <c r="N57" s="62">
        <f t="shared" si="134"/>
        <v>0</v>
      </c>
      <c r="O57" s="62">
        <f t="shared" si="134"/>
        <v>0</v>
      </c>
      <c r="P57" s="70">
        <f t="shared" si="134"/>
        <v>0</v>
      </c>
      <c r="Q57" s="46"/>
      <c r="R57" s="41"/>
      <c r="S57" s="42"/>
      <c r="T57" s="27"/>
      <c r="U57" s="28"/>
      <c r="V57" s="29"/>
      <c r="W57" s="78"/>
    </row>
    <row r="58" spans="1:23" x14ac:dyDescent="0.2">
      <c r="A58" s="76" t="s">
        <v>28</v>
      </c>
      <c r="B58" s="63">
        <f>IF(B57=0,0,(((B53+C53+D53+E53+F53+G53+H53+I53+J53+K53+L53+M53+N53+O53+P53)/B55)*(B54*0.036)/B57))</f>
        <v>0</v>
      </c>
      <c r="C58" s="63">
        <f>IF(C57=0,0,(((C53+D53+E53+F53+G53+H53+I53+J53+K53+L53+M53+N53+O53+P53)/C55)*(C54*0.036)/C57))</f>
        <v>0</v>
      </c>
      <c r="D58" s="63">
        <f>IF(D57=0,0,(((D53+E53+F53+G53+H53+I53+J53+K53+L53+M53+N53+O53+P53)/D55)*(D54*0.036)/D57))</f>
        <v>0</v>
      </c>
      <c r="E58" s="63">
        <f>IF(E57=0,0,(((E53+F53+G53+H53+I53+J53+K53+L53+M53+N53+O53+P53)/E55)*(E54*0.036)/E57))</f>
        <v>0</v>
      </c>
      <c r="F58" s="63">
        <f>IF(F57=0,0,(((F53+G53+H53+I53+J53+K53+L53+M53+N53+O53+P53)/F55)*(F54*0.036)/F57))</f>
        <v>0</v>
      </c>
      <c r="G58" s="63">
        <f>IF(G57=0,0,(((G53+H53+I53+J53+K53+L53+M53+N53+O53+P53)/G55)*(G54*0.036)/G57))</f>
        <v>0</v>
      </c>
      <c r="H58" s="63">
        <f>IF(H57=0,0,(((H53+I53+J53+K53+L53+M53+N53+O53+P53)/H55)*(H54*0.036)/H57))</f>
        <v>0</v>
      </c>
      <c r="I58" s="63">
        <f>IF(I57=0,0,(((I53+J53+K53+L53+M53+N53+O53+P53)/I55)*(I54*0.036)/I57))</f>
        <v>0</v>
      </c>
      <c r="J58" s="63">
        <f>IF(J57=0,0,(((J53+K53+L53+M53+N53+O53+P53)/J55)*(J54*0.036)/J57))</f>
        <v>0</v>
      </c>
      <c r="K58" s="63">
        <f>IF(K57=0,0,(((K53+L53+M53+N53+O53+P53)/K55)*(K54*0.036)/K57))</f>
        <v>0</v>
      </c>
      <c r="L58" s="63">
        <f>IF(L57=0,0,(((L53+M53+N53+O53+P53)/L55)*(L54*0.036)/L57))</f>
        <v>0</v>
      </c>
      <c r="M58" s="63">
        <f>IF(M57=0,0,(((M53+N53+O53+P53)/M55)*(M54*0.036)/M57))</f>
        <v>0</v>
      </c>
      <c r="N58" s="63">
        <f>IF(N57=0,0,(((N53+O53+P53)/N55)*(N54*0.036)/N57))</f>
        <v>0</v>
      </c>
      <c r="O58" s="63">
        <f>IF(O57=0,0,(((O53+P53)/O55)*(O54*0.036)/O57))</f>
        <v>0</v>
      </c>
      <c r="P58" s="64">
        <f>IF(P57=0,0,(((P53)/P55)*(P54*0.036)/P57))</f>
        <v>0</v>
      </c>
      <c r="Q58" s="46"/>
      <c r="R58" s="41"/>
      <c r="S58" s="42"/>
      <c r="T58" s="27"/>
      <c r="U58" s="28"/>
      <c r="V58" s="29"/>
      <c r="W58" s="78"/>
    </row>
    <row r="59" spans="1:23" x14ac:dyDescent="0.2">
      <c r="A59" s="88" t="s">
        <v>31</v>
      </c>
      <c r="B59" s="65"/>
      <c r="C59" s="65"/>
      <c r="D59" s="65"/>
      <c r="E59" s="65"/>
      <c r="F59" s="65"/>
      <c r="G59" s="65"/>
      <c r="H59" s="65"/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71">
        <v>0</v>
      </c>
      <c r="Q59" s="46"/>
      <c r="R59" s="41"/>
      <c r="S59" s="42"/>
      <c r="T59" s="27"/>
      <c r="U59" s="28"/>
      <c r="V59" s="29"/>
      <c r="W59" s="78"/>
    </row>
    <row r="60" spans="1:23" x14ac:dyDescent="0.2">
      <c r="A60" s="79" t="s">
        <v>32</v>
      </c>
      <c r="B60" s="59">
        <f>IF(B59=0,0,(B53+C53+D53+E53+F53+G53+H53+I53+J53+K53+L53+M53+N53+O53+P53)/B55*(B54*0.036)/B59)</f>
        <v>0</v>
      </c>
      <c r="C60" s="59">
        <f>IF(C59=0,0,(C53+D53+E53+F53+G53+H53+I53+J53+K53+L53+M53+N53+O53+P53)/C55*(C54*0.036)/C59)</f>
        <v>0</v>
      </c>
      <c r="D60" s="59">
        <f>IF(D59=0,0,(D53+E53+F53+G53+H53+I53+J53+K53+L53+M53+N53+O53+P53)/D55*(D54*0.036)/D59)</f>
        <v>0</v>
      </c>
      <c r="E60" s="59">
        <f>IF(E59=0,0,(E53+F53+G53+H53+I53+J53+K53+L53+M53+N53+O53+P53)/E55*(E54*0.036)/E59)</f>
        <v>0</v>
      </c>
      <c r="F60" s="59">
        <f>IF(F59=0,0,(F53+G53+H53+I53+J53+K53+L53+M53+N53+O53+P53)/F55*(F54*0.036)/F59)</f>
        <v>0</v>
      </c>
      <c r="G60" s="59">
        <f>IF(G59=0,0,(G53+H53+I53+J53+K53+L53+M53+N53+O53+P53)/G55*(G54*0.036)/G59)</f>
        <v>0</v>
      </c>
      <c r="H60" s="59">
        <f>IF(H59=0,0,(H53+I53+J53+K53+L53+M53+N53+O53+P53)/H55*(H54*0.036)/H59)</f>
        <v>0</v>
      </c>
      <c r="I60" s="59">
        <f>IF(I59=0,0,(I53+J53+K53+L53+M53+N53+O53+P53)/I55*(I54*0.036)/I59)</f>
        <v>0</v>
      </c>
      <c r="J60" s="59">
        <f>IF(J59=0,0,(J53+K53+L53+M53+N53+O53+P53)/J55*(J54*0.036)/J59)</f>
        <v>0</v>
      </c>
      <c r="K60" s="59">
        <f>IF(K59=0,0,(K53+L53+M53+N53+O53+P53)/K55*(K54*0.036)/K59)</f>
        <v>0</v>
      </c>
      <c r="L60" s="59">
        <f>IF(L59=0,0,(L53+M53+N53+O53+P53)/L55*(L54*0.036)/L59)</f>
        <v>0</v>
      </c>
      <c r="M60" s="59">
        <f>IF(M59=0,0,(M53+N53+O53+P53)/M55*(M54*0.036)/M59)</f>
        <v>0</v>
      </c>
      <c r="N60" s="59">
        <f>IF(N59=0,0,(N53+O53+P53)/N55*(N54*0.036)/N59)</f>
        <v>0</v>
      </c>
      <c r="O60" s="59">
        <f>IF(O59=0,0,(O53+P53)/O55*(O54*0.036)/O59)</f>
        <v>0</v>
      </c>
      <c r="P60" s="60">
        <f>IF(P59=0,0,(P53)/P55*(P54*0.036)/P59)</f>
        <v>0</v>
      </c>
      <c r="Q60" s="46"/>
      <c r="R60" s="41"/>
      <c r="S60" s="42"/>
      <c r="T60" s="27"/>
      <c r="U60" s="28"/>
      <c r="V60" s="29"/>
      <c r="W60" s="78"/>
    </row>
    <row r="61" spans="1:23" ht="16" thickBot="1" x14ac:dyDescent="0.25">
      <c r="A61" s="80" t="s">
        <v>33</v>
      </c>
      <c r="B61" s="66"/>
      <c r="C61" s="66">
        <f>B55-B60</f>
        <v>12</v>
      </c>
      <c r="D61" s="66">
        <f>C61-C60</f>
        <v>12</v>
      </c>
      <c r="E61" s="66">
        <f t="shared" ref="E61" si="135">D61-D60</f>
        <v>12</v>
      </c>
      <c r="F61" s="66">
        <f t="shared" ref="F61" si="136">E61-E60</f>
        <v>12</v>
      </c>
      <c r="G61" s="66">
        <f t="shared" ref="G61" si="137">F61-F60</f>
        <v>12</v>
      </c>
      <c r="H61" s="66">
        <f t="shared" ref="H61" si="138">G61-G60</f>
        <v>12</v>
      </c>
      <c r="I61" s="66">
        <f t="shared" ref="I61" si="139">H61-H60</f>
        <v>12</v>
      </c>
      <c r="J61" s="66">
        <f t="shared" ref="J61" si="140">I61-I60</f>
        <v>12</v>
      </c>
      <c r="K61" s="66">
        <f t="shared" ref="K61" si="141">J61-J60</f>
        <v>12</v>
      </c>
      <c r="L61" s="66">
        <f t="shared" ref="L61" si="142">K61-K60</f>
        <v>12</v>
      </c>
      <c r="M61" s="66">
        <f t="shared" ref="M61" si="143">L61-L60</f>
        <v>12</v>
      </c>
      <c r="N61" s="66">
        <f t="shared" ref="N61" si="144">M61-M60</f>
        <v>12</v>
      </c>
      <c r="O61" s="66">
        <f t="shared" ref="O61" si="145">N61-N60</f>
        <v>12</v>
      </c>
      <c r="P61" s="72">
        <f t="shared" ref="P61" si="146">O61-O60</f>
        <v>12</v>
      </c>
      <c r="Q61" s="81"/>
      <c r="R61" s="82"/>
      <c r="S61" s="83"/>
      <c r="T61" s="84"/>
      <c r="U61" s="85"/>
      <c r="V61" s="86"/>
      <c r="W61" s="87"/>
    </row>
    <row r="62" spans="1:23" ht="16" thickTop="1" x14ac:dyDescent="0.2">
      <c r="A62" s="74" t="s">
        <v>41</v>
      </c>
      <c r="B62" s="49"/>
      <c r="C62" s="49"/>
      <c r="D62" s="49"/>
      <c r="E62" s="49"/>
      <c r="F62" s="49"/>
      <c r="G62" s="49"/>
      <c r="H62" s="49"/>
      <c r="I62" s="49"/>
      <c r="J62" s="49"/>
      <c r="K62" s="50"/>
      <c r="L62" s="50"/>
      <c r="M62" s="50"/>
      <c r="N62" s="50"/>
      <c r="O62" s="49"/>
      <c r="P62" s="68"/>
      <c r="Q62" s="51">
        <f>SUM(B62:P62)</f>
        <v>0</v>
      </c>
      <c r="R62" s="52" t="s">
        <v>7</v>
      </c>
      <c r="S62" s="53">
        <f>(IF(T62&lt;=2.5,2.5,5)+IF(T62&gt;5,5,0))*IF(T62=0,0,1)</f>
        <v>0</v>
      </c>
      <c r="T62" s="54">
        <f>(0.036*Q62*Q63)/24</f>
        <v>0</v>
      </c>
      <c r="U62" s="55" t="e">
        <f>(Q62*Q63*0.036)/(12*S62)</f>
        <v>#DIV/0!</v>
      </c>
      <c r="V62" s="56">
        <v>0</v>
      </c>
      <c r="W62" s="75" t="e">
        <f>(Q62*Q63*0.036)/(12*V62)</f>
        <v>#DIV/0!</v>
      </c>
    </row>
    <row r="63" spans="1:23" x14ac:dyDescent="0.2">
      <c r="A63" s="76" t="s">
        <v>20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  <c r="L63" s="58"/>
      <c r="M63" s="58"/>
      <c r="N63" s="58"/>
      <c r="O63" s="57"/>
      <c r="P63" s="69"/>
      <c r="Q63" s="45">
        <f>SUM(B63:P63)</f>
        <v>0</v>
      </c>
      <c r="R63" s="18" t="s">
        <v>21</v>
      </c>
      <c r="S63" s="19"/>
      <c r="T63" s="20"/>
      <c r="U63" s="21"/>
      <c r="V63" s="22"/>
      <c r="W63" s="77"/>
    </row>
    <row r="64" spans="1:23" x14ac:dyDescent="0.2">
      <c r="A64" s="76" t="s">
        <v>29</v>
      </c>
      <c r="B64" s="59">
        <v>12</v>
      </c>
      <c r="C64" s="59">
        <f>B64-B67</f>
        <v>12</v>
      </c>
      <c r="D64" s="59">
        <f t="shared" ref="D64" si="147">C64-C67</f>
        <v>12</v>
      </c>
      <c r="E64" s="59">
        <f t="shared" ref="E64" si="148">D64-D67</f>
        <v>12</v>
      </c>
      <c r="F64" s="59">
        <f t="shared" ref="F64" si="149">E64-E67</f>
        <v>12</v>
      </c>
      <c r="G64" s="59">
        <f t="shared" ref="G64" si="150">F64-F67</f>
        <v>12</v>
      </c>
      <c r="H64" s="59">
        <f t="shared" ref="H64" si="151">G64-G67</f>
        <v>12</v>
      </c>
      <c r="I64" s="59">
        <f t="shared" ref="I64" si="152">H64-H67</f>
        <v>12</v>
      </c>
      <c r="J64" s="59">
        <f t="shared" ref="J64" si="153">I64-I67</f>
        <v>12</v>
      </c>
      <c r="K64" s="59">
        <f t="shared" ref="K64" si="154">J64-J67</f>
        <v>12</v>
      </c>
      <c r="L64" s="59">
        <f t="shared" ref="L64" si="155">K64-K67</f>
        <v>12</v>
      </c>
      <c r="M64" s="59">
        <f t="shared" ref="M64" si="156">L64-L67</f>
        <v>12</v>
      </c>
      <c r="N64" s="59">
        <f t="shared" ref="N64" si="157">M64-M67</f>
        <v>12</v>
      </c>
      <c r="O64" s="59">
        <f t="shared" ref="O64" si="158">N64-N67</f>
        <v>12</v>
      </c>
      <c r="P64" s="60">
        <f t="shared" ref="P64" si="159">O64-O67</f>
        <v>12</v>
      </c>
      <c r="Q64" s="67"/>
      <c r="R64" s="41"/>
      <c r="S64" s="42"/>
      <c r="T64" s="27"/>
      <c r="U64" s="28"/>
      <c r="V64" s="29"/>
      <c r="W64" s="78"/>
    </row>
    <row r="65" spans="1:23" x14ac:dyDescent="0.2">
      <c r="A65" s="76" t="s">
        <v>34</v>
      </c>
      <c r="B65" s="59">
        <f>(0.036*B63*(B62+C62+D62+E62+F62+G62+H62+I62+J62+K62+M62+L62+N62+O62+P62))/(B64*2)</f>
        <v>0</v>
      </c>
      <c r="C65" s="59">
        <f>(0.036*C63*(C62+D62+E62+F62+G62+H62+I62+J62+K62+L62+N62+M62+O62+P62))/(C64*2)</f>
        <v>0</v>
      </c>
      <c r="D65" s="59">
        <f>(0.036*D63*(D62+E62+F62+G62+H62+I62+J62+K62+L62+M62+O62+N62+P62))/(D64*2)</f>
        <v>0</v>
      </c>
      <c r="E65" s="59">
        <f>(0.036*E63*(E62+F62+G62+H62+I62+J62+K62+L62+M62+N62+P62+O62))/(E64*2)</f>
        <v>0</v>
      </c>
      <c r="F65" s="59">
        <f>(0.036*F63*(F62+G62+H62+I62+J62+K62+L62+M62+N62+O62))/(F64*2)</f>
        <v>0</v>
      </c>
      <c r="G65" s="59">
        <f>(0.036*G63*(G62+H62+I62+J62+K62+L62+M62+N62+O62+P62))/(G64*2)</f>
        <v>0</v>
      </c>
      <c r="H65" s="59">
        <f>(0.036*H63*(H62+I62+J62+K62+L62+M62+N62+O62+P62))/(H64*2)</f>
        <v>0</v>
      </c>
      <c r="I65" s="59">
        <f>(0.036*I63*(I62+J62+K62+L62+M62+N62+O62+P62))/(I64*2)</f>
        <v>0</v>
      </c>
      <c r="J65" s="59">
        <f>(0.036*J63*(J62+K62+L62+M62+N62+O62+P62))/(J64*2)</f>
        <v>0</v>
      </c>
      <c r="K65" s="59">
        <f>(0.036*K63*(K62+L62+M62+N62+O62+P62))/(K64*2)</f>
        <v>0</v>
      </c>
      <c r="L65" s="59">
        <f>(0.036*L63*(L62+M62+N62+O62+P62))/(L64*2)</f>
        <v>0</v>
      </c>
      <c r="M65" s="59">
        <f>(0.036*M63*(M62+N62+O62+P62))/(M64*2)</f>
        <v>0</v>
      </c>
      <c r="N65" s="59">
        <f>(0.036*N63*(N62+O62+P62))/(N64*2)</f>
        <v>0</v>
      </c>
      <c r="O65" s="59">
        <f>(0.036*O63*(O62+P62))/(O64*2)</f>
        <v>0</v>
      </c>
      <c r="P65" s="60">
        <f>(0.036*P63*(P62))/(P64*2)</f>
        <v>0</v>
      </c>
      <c r="Q65" s="46"/>
      <c r="R65" s="41"/>
      <c r="S65" s="42"/>
      <c r="T65" s="27"/>
      <c r="U65" s="28"/>
      <c r="V65" s="29"/>
      <c r="W65" s="78"/>
    </row>
    <row r="66" spans="1:23" x14ac:dyDescent="0.2">
      <c r="A66" s="76" t="s">
        <v>35</v>
      </c>
      <c r="B66" s="61">
        <f t="shared" ref="B66:P66" si="160">(IF(B65&lt;=2.5,2.5,5)+IF(B65&gt;5,5,0))*IF(B65=0,0,1)</f>
        <v>0</v>
      </c>
      <c r="C66" s="62">
        <f t="shared" si="160"/>
        <v>0</v>
      </c>
      <c r="D66" s="62">
        <f t="shared" si="160"/>
        <v>0</v>
      </c>
      <c r="E66" s="62">
        <f t="shared" si="160"/>
        <v>0</v>
      </c>
      <c r="F66" s="62">
        <f t="shared" si="160"/>
        <v>0</v>
      </c>
      <c r="G66" s="62">
        <f t="shared" si="160"/>
        <v>0</v>
      </c>
      <c r="H66" s="62">
        <f t="shared" si="160"/>
        <v>0</v>
      </c>
      <c r="I66" s="62">
        <f t="shared" si="160"/>
        <v>0</v>
      </c>
      <c r="J66" s="62">
        <f t="shared" si="160"/>
        <v>0</v>
      </c>
      <c r="K66" s="62">
        <f t="shared" si="160"/>
        <v>0</v>
      </c>
      <c r="L66" s="62">
        <f t="shared" si="160"/>
        <v>0</v>
      </c>
      <c r="M66" s="62">
        <f t="shared" si="160"/>
        <v>0</v>
      </c>
      <c r="N66" s="62">
        <f t="shared" si="160"/>
        <v>0</v>
      </c>
      <c r="O66" s="62">
        <f t="shared" si="160"/>
        <v>0</v>
      </c>
      <c r="P66" s="70">
        <f t="shared" si="160"/>
        <v>0</v>
      </c>
      <c r="Q66" s="46"/>
      <c r="R66" s="41"/>
      <c r="S66" s="42"/>
      <c r="T66" s="27"/>
      <c r="U66" s="28"/>
      <c r="V66" s="29"/>
      <c r="W66" s="78"/>
    </row>
    <row r="67" spans="1:23" x14ac:dyDescent="0.2">
      <c r="A67" s="76" t="s">
        <v>28</v>
      </c>
      <c r="B67" s="63">
        <f>IF(B66=0,0,(((B62+C62+D62+E62+F62+G62+H62+I62+J62+K62+L62+M62+N62+O62+P62)/B64)*(B63*0.036)/B66))</f>
        <v>0</v>
      </c>
      <c r="C67" s="63">
        <f>IF(C66=0,0,(((C62+D62+E62+F62+G62+H62+I62+J62+K62+L62+M62+N62+O62+P62)/C64)*(C63*0.036)/C66))</f>
        <v>0</v>
      </c>
      <c r="D67" s="63">
        <f>IF(D66=0,0,(((D62+E62+F62+G62+H62+I62+J62+K62+L62+M62+N62+O62+P62)/D64)*(D63*0.036)/D66))</f>
        <v>0</v>
      </c>
      <c r="E67" s="63">
        <f>IF(E66=0,0,(((E62+F62+G62+H62+I62+J62+K62+L62+M62+N62+O62+P62)/E64)*(E63*0.036)/E66))</f>
        <v>0</v>
      </c>
      <c r="F67" s="63">
        <f>IF(F66=0,0,(((F62+G62+H62+I62+J62+K62+L62+M62+N62+O62+P62)/F64)*(F63*0.036)/F66))</f>
        <v>0</v>
      </c>
      <c r="G67" s="63">
        <f>IF(G66=0,0,(((G62+H62+I62+J62+K62+L62+M62+N62+O62+P62)/G64)*(G63*0.036)/G66))</f>
        <v>0</v>
      </c>
      <c r="H67" s="63">
        <f>IF(H66=0,0,(((H62+I62+J62+K62+L62+M62+N62+O62+P62)/H64)*(H63*0.036)/H66))</f>
        <v>0</v>
      </c>
      <c r="I67" s="63">
        <f>IF(I66=0,0,(((I62+J62+K62+L62+M62+N62+O62+P62)/I64)*(I63*0.036)/I66))</f>
        <v>0</v>
      </c>
      <c r="J67" s="63">
        <f>IF(J66=0,0,(((J62+K62+L62+M62+N62+O62+P62)/J64)*(J63*0.036)/J66))</f>
        <v>0</v>
      </c>
      <c r="K67" s="63">
        <f>IF(K66=0,0,(((K62+L62+M62+N62+O62+P62)/K64)*(K63*0.036)/K66))</f>
        <v>0</v>
      </c>
      <c r="L67" s="63">
        <f>IF(L66=0,0,(((L62+M62+N62+O62+P62)/L64)*(L63*0.036)/L66))</f>
        <v>0</v>
      </c>
      <c r="M67" s="63">
        <f>IF(M66=0,0,(((M62+N62+O62+P62)/M64)*(M63*0.036)/M66))</f>
        <v>0</v>
      </c>
      <c r="N67" s="63">
        <f>IF(N66=0,0,(((N62+O62+P62)/N64)*(N63*0.036)/N66))</f>
        <v>0</v>
      </c>
      <c r="O67" s="63">
        <f>IF(O66=0,0,(((O62+P62)/O64)*(O63*0.036)/O66))</f>
        <v>0</v>
      </c>
      <c r="P67" s="64">
        <f>IF(P66=0,0,(((P62)/P64)*(P63*0.036)/P66))</f>
        <v>0</v>
      </c>
      <c r="Q67" s="46"/>
      <c r="R67" s="41"/>
      <c r="S67" s="42"/>
      <c r="T67" s="27"/>
      <c r="U67" s="28"/>
      <c r="V67" s="29"/>
      <c r="W67" s="78"/>
    </row>
    <row r="68" spans="1:23" x14ac:dyDescent="0.2">
      <c r="A68" s="88" t="s">
        <v>31</v>
      </c>
      <c r="B68" s="65"/>
      <c r="C68" s="65"/>
      <c r="D68" s="65"/>
      <c r="E68" s="65"/>
      <c r="F68" s="65"/>
      <c r="G68" s="65"/>
      <c r="H68" s="65"/>
      <c r="I68" s="65">
        <v>0</v>
      </c>
      <c r="J68" s="65">
        <v>0</v>
      </c>
      <c r="K68" s="65">
        <v>0</v>
      </c>
      <c r="L68" s="65">
        <v>0</v>
      </c>
      <c r="M68" s="65">
        <v>0</v>
      </c>
      <c r="N68" s="65">
        <v>0</v>
      </c>
      <c r="O68" s="65">
        <v>0</v>
      </c>
      <c r="P68" s="71">
        <v>0</v>
      </c>
      <c r="Q68" s="46"/>
      <c r="R68" s="41"/>
      <c r="S68" s="42"/>
      <c r="T68" s="27"/>
      <c r="U68" s="28"/>
      <c r="V68" s="29"/>
      <c r="W68" s="78"/>
    </row>
    <row r="69" spans="1:23" x14ac:dyDescent="0.2">
      <c r="A69" s="79" t="s">
        <v>32</v>
      </c>
      <c r="B69" s="59">
        <f>IF(B68=0,0,(B62+C62+D62+E62+F62+G62+H62+I62+J62+K62+L62+M62+N62+O62+P62)/B64*(B63*0.036)/B68)</f>
        <v>0</v>
      </c>
      <c r="C69" s="59">
        <f>IF(C68=0,0,(C62+D62+E62+F62+G62+H62+I62+J62+K62+L62+M62+N62+O62+P62)/C64*(C63*0.036)/C68)</f>
        <v>0</v>
      </c>
      <c r="D69" s="59">
        <f>IF(D68=0,0,(D62+E62+F62+G62+H62+I62+J62+K62+L62+M62+N62+O62+P62)/D64*(D63*0.036)/D68)</f>
        <v>0</v>
      </c>
      <c r="E69" s="59">
        <f>IF(E68=0,0,(E62+F62+G62+H62+I62+J62+K62+L62+M62+N62+O62+P62)/E64*(E63*0.036)/E68)</f>
        <v>0</v>
      </c>
      <c r="F69" s="59">
        <f>IF(F68=0,0,(F62+G62+H62+I62+J62+K62+L62+M62+N62+O62+P62)/F64*(F63*0.036)/F68)</f>
        <v>0</v>
      </c>
      <c r="G69" s="59">
        <f>IF(G68=0,0,(G62+H62+I62+J62+K62+L62+M62+N62+O62+P62)/G64*(G63*0.036)/G68)</f>
        <v>0</v>
      </c>
      <c r="H69" s="59">
        <f>IF(H68=0,0,(H62+I62+J62+K62+L62+M62+N62+O62+P62)/H64*(H63*0.036)/H68)</f>
        <v>0</v>
      </c>
      <c r="I69" s="59">
        <f>IF(I68=0,0,(I62+J62+K62+L62+M62+N62+O62+P62)/I64*(I63*0.036)/I68)</f>
        <v>0</v>
      </c>
      <c r="J69" s="59">
        <f>IF(J68=0,0,(J62+K62+L62+M62+N62+O62+P62)/J64*(J63*0.036)/J68)</f>
        <v>0</v>
      </c>
      <c r="K69" s="59">
        <f>IF(K68=0,0,(K62+L62+M62+N62+O62+P62)/K64*(K63*0.036)/K68)</f>
        <v>0</v>
      </c>
      <c r="L69" s="59">
        <f>IF(L68=0,0,(L62+M62+N62+O62+P62)/L64*(L63*0.036)/L68)</f>
        <v>0</v>
      </c>
      <c r="M69" s="59">
        <f>IF(M68=0,0,(M62+N62+O62+P62)/M64*(M63*0.036)/M68)</f>
        <v>0</v>
      </c>
      <c r="N69" s="59">
        <f>IF(N68=0,0,(N62+O62+P62)/N64*(N63*0.036)/N68)</f>
        <v>0</v>
      </c>
      <c r="O69" s="59">
        <f>IF(O68=0,0,(O62+P62)/O64*(O63*0.036)/O68)</f>
        <v>0</v>
      </c>
      <c r="P69" s="60">
        <f>IF(P68=0,0,(P62)/P64*(P63*0.036)/P68)</f>
        <v>0</v>
      </c>
      <c r="Q69" s="46"/>
      <c r="R69" s="41"/>
      <c r="S69" s="42"/>
      <c r="T69" s="27"/>
      <c r="U69" s="28"/>
      <c r="V69" s="29"/>
      <c r="W69" s="78"/>
    </row>
    <row r="70" spans="1:23" ht="16" thickBot="1" x14ac:dyDescent="0.25">
      <c r="A70" s="80" t="s">
        <v>33</v>
      </c>
      <c r="B70" s="66"/>
      <c r="C70" s="66">
        <f>B64-B69</f>
        <v>12</v>
      </c>
      <c r="D70" s="66">
        <f>C70-C69</f>
        <v>12</v>
      </c>
      <c r="E70" s="66">
        <f t="shared" ref="E70" si="161">D70-D69</f>
        <v>12</v>
      </c>
      <c r="F70" s="66">
        <f t="shared" ref="F70" si="162">E70-E69</f>
        <v>12</v>
      </c>
      <c r="G70" s="66">
        <f t="shared" ref="G70" si="163">F70-F69</f>
        <v>12</v>
      </c>
      <c r="H70" s="66">
        <f t="shared" ref="H70" si="164">G70-G69</f>
        <v>12</v>
      </c>
      <c r="I70" s="66">
        <f t="shared" ref="I70" si="165">H70-H69</f>
        <v>12</v>
      </c>
      <c r="J70" s="66">
        <f t="shared" ref="J70" si="166">I70-I69</f>
        <v>12</v>
      </c>
      <c r="K70" s="66">
        <f t="shared" ref="K70" si="167">J70-J69</f>
        <v>12</v>
      </c>
      <c r="L70" s="66">
        <f t="shared" ref="L70" si="168">K70-K69</f>
        <v>12</v>
      </c>
      <c r="M70" s="66">
        <f t="shared" ref="M70" si="169">L70-L69</f>
        <v>12</v>
      </c>
      <c r="N70" s="66">
        <f t="shared" ref="N70" si="170">M70-M69</f>
        <v>12</v>
      </c>
      <c r="O70" s="66">
        <f t="shared" ref="O70" si="171">N70-N69</f>
        <v>12</v>
      </c>
      <c r="P70" s="72">
        <f t="shared" ref="P70" si="172">O70-O69</f>
        <v>12</v>
      </c>
      <c r="Q70" s="81"/>
      <c r="R70" s="82"/>
      <c r="S70" s="83"/>
      <c r="T70" s="84"/>
      <c r="U70" s="85"/>
      <c r="V70" s="86"/>
      <c r="W70" s="87"/>
    </row>
    <row r="71" spans="1:23" ht="16" thickTop="1" x14ac:dyDescent="0.2">
      <c r="A71" s="74" t="s">
        <v>42</v>
      </c>
      <c r="B71" s="49"/>
      <c r="C71" s="49"/>
      <c r="D71" s="49"/>
      <c r="E71" s="49"/>
      <c r="F71" s="49"/>
      <c r="G71" s="49"/>
      <c r="H71" s="49"/>
      <c r="I71" s="49"/>
      <c r="J71" s="49"/>
      <c r="K71" s="50"/>
      <c r="L71" s="50"/>
      <c r="M71" s="50"/>
      <c r="N71" s="50"/>
      <c r="O71" s="49"/>
      <c r="P71" s="68"/>
      <c r="Q71" s="51">
        <f>SUM(B71:P71)</f>
        <v>0</v>
      </c>
      <c r="R71" s="52" t="s">
        <v>7</v>
      </c>
      <c r="S71" s="53">
        <f>(IF(T71&lt;=2.5,2.5,5)+IF(T71&gt;5,5,0))*IF(T71=0,0,1)</f>
        <v>0</v>
      </c>
      <c r="T71" s="54">
        <f>(0.036*Q71*Q72)/24</f>
        <v>0</v>
      </c>
      <c r="U71" s="55" t="e">
        <f>(Q71*Q72*0.036)/(12*S71)</f>
        <v>#DIV/0!</v>
      </c>
      <c r="V71" s="56">
        <v>0</v>
      </c>
      <c r="W71" s="75" t="e">
        <f>(Q71*Q72*0.036)/(12*V71)</f>
        <v>#DIV/0!</v>
      </c>
    </row>
    <row r="72" spans="1:23" x14ac:dyDescent="0.2">
      <c r="A72" s="76" t="s">
        <v>20</v>
      </c>
      <c r="B72" s="57"/>
      <c r="C72" s="57"/>
      <c r="D72" s="57"/>
      <c r="E72" s="57"/>
      <c r="F72" s="57"/>
      <c r="G72" s="57"/>
      <c r="H72" s="57"/>
      <c r="I72" s="57"/>
      <c r="J72" s="57"/>
      <c r="K72" s="58"/>
      <c r="L72" s="58"/>
      <c r="M72" s="58"/>
      <c r="N72" s="58"/>
      <c r="O72" s="57"/>
      <c r="P72" s="69"/>
      <c r="Q72" s="45">
        <f>SUM(B72:P72)</f>
        <v>0</v>
      </c>
      <c r="R72" s="18" t="s">
        <v>21</v>
      </c>
      <c r="S72" s="19"/>
      <c r="T72" s="20"/>
      <c r="U72" s="21"/>
      <c r="V72" s="22"/>
      <c r="W72" s="77"/>
    </row>
    <row r="73" spans="1:23" x14ac:dyDescent="0.2">
      <c r="A73" s="76" t="s">
        <v>29</v>
      </c>
      <c r="B73" s="59">
        <v>12</v>
      </c>
      <c r="C73" s="59">
        <f>B73-B76</f>
        <v>12</v>
      </c>
      <c r="D73" s="59">
        <f t="shared" ref="D73" si="173">C73-C76</f>
        <v>12</v>
      </c>
      <c r="E73" s="59">
        <f t="shared" ref="E73" si="174">D73-D76</f>
        <v>12</v>
      </c>
      <c r="F73" s="59">
        <f t="shared" ref="F73" si="175">E73-E76</f>
        <v>12</v>
      </c>
      <c r="G73" s="59">
        <f t="shared" ref="G73" si="176">F73-F76</f>
        <v>12</v>
      </c>
      <c r="H73" s="59">
        <f t="shared" ref="H73" si="177">G73-G76</f>
        <v>12</v>
      </c>
      <c r="I73" s="59">
        <f t="shared" ref="I73" si="178">H73-H76</f>
        <v>12</v>
      </c>
      <c r="J73" s="59">
        <f t="shared" ref="J73" si="179">I73-I76</f>
        <v>12</v>
      </c>
      <c r="K73" s="59">
        <f t="shared" ref="K73" si="180">J73-J76</f>
        <v>12</v>
      </c>
      <c r="L73" s="59">
        <f t="shared" ref="L73" si="181">K73-K76</f>
        <v>12</v>
      </c>
      <c r="M73" s="59">
        <f t="shared" ref="M73" si="182">L73-L76</f>
        <v>12</v>
      </c>
      <c r="N73" s="59">
        <f t="shared" ref="N73" si="183">M73-M76</f>
        <v>12</v>
      </c>
      <c r="O73" s="59">
        <f t="shared" ref="O73" si="184">N73-N76</f>
        <v>12</v>
      </c>
      <c r="P73" s="60">
        <f t="shared" ref="P73" si="185">O73-O76</f>
        <v>12</v>
      </c>
      <c r="Q73" s="67"/>
      <c r="R73" s="41"/>
      <c r="S73" s="42"/>
      <c r="T73" s="27"/>
      <c r="U73" s="28"/>
      <c r="V73" s="29"/>
      <c r="W73" s="78"/>
    </row>
    <row r="74" spans="1:23" x14ac:dyDescent="0.2">
      <c r="A74" s="76" t="s">
        <v>34</v>
      </c>
      <c r="B74" s="59">
        <f>(0.036*B72*(B71+C71+D71+E71+F71+G71+H71+I71+J71+K71+M71+L71+N71+O71+P71))/(B73*2)</f>
        <v>0</v>
      </c>
      <c r="C74" s="59">
        <f>(0.036*C72*(C71+D71+E71+F71+G71+H71+I71+J71+K71+L71+N71+M71+O71+P71))/(C73*2)</f>
        <v>0</v>
      </c>
      <c r="D74" s="59">
        <f>(0.036*D72*(D71+E71+F71+G71+H71+I71+J71+K71+L71+M71+O71+N71+P71))/(D73*2)</f>
        <v>0</v>
      </c>
      <c r="E74" s="59">
        <f>(0.036*E72*(E71+F71+G71+H71+I71+J71+K71+L71+M71+N71+P71+O71))/(E73*2)</f>
        <v>0</v>
      </c>
      <c r="F74" s="59">
        <f>(0.036*F72*(F71+G71+H71+I71+J71+K71+L71+M71+N71+O71))/(F73*2)</f>
        <v>0</v>
      </c>
      <c r="G74" s="59">
        <f>(0.036*G72*(G71+H71+I71+J71+K71+L71+M71+N71+O71+P71))/(G73*2)</f>
        <v>0</v>
      </c>
      <c r="H74" s="59">
        <f>(0.036*H72*(H71+I71+J71+K71+L71+M71+N71+O71+P71))/(H73*2)</f>
        <v>0</v>
      </c>
      <c r="I74" s="59">
        <f>(0.036*I72*(I71+J71+K71+L71+M71+N71+O71+P71))/(I73*2)</f>
        <v>0</v>
      </c>
      <c r="J74" s="59">
        <f>(0.036*J72*(J71+K71+L71+M71+N71+O71+P71))/(J73*2)</f>
        <v>0</v>
      </c>
      <c r="K74" s="59">
        <f>(0.036*K72*(K71+L71+M71+N71+O71+P71))/(K73*2)</f>
        <v>0</v>
      </c>
      <c r="L74" s="59">
        <f>(0.036*L72*(L71+M71+N71+O71+P71))/(L73*2)</f>
        <v>0</v>
      </c>
      <c r="M74" s="59">
        <f>(0.036*M72*(M71+N71+O71+P71))/(M73*2)</f>
        <v>0</v>
      </c>
      <c r="N74" s="59">
        <f>(0.036*N72*(N71+O71+P71))/(N73*2)</f>
        <v>0</v>
      </c>
      <c r="O74" s="59">
        <f>(0.036*O72*(O71+P71))/(O73*2)</f>
        <v>0</v>
      </c>
      <c r="P74" s="60">
        <f>(0.036*P72*(P71))/(P73*2)</f>
        <v>0</v>
      </c>
      <c r="Q74" s="46"/>
      <c r="R74" s="41"/>
      <c r="S74" s="42"/>
      <c r="T74" s="27"/>
      <c r="U74" s="28"/>
      <c r="V74" s="29"/>
      <c r="W74" s="78"/>
    </row>
    <row r="75" spans="1:23" x14ac:dyDescent="0.2">
      <c r="A75" s="76" t="s">
        <v>35</v>
      </c>
      <c r="B75" s="61">
        <f t="shared" ref="B75:P75" si="186">(IF(B74&lt;=2.5,2.5,5)+IF(B74&gt;5,5,0))*IF(B74=0,0,1)</f>
        <v>0</v>
      </c>
      <c r="C75" s="62">
        <f t="shared" si="186"/>
        <v>0</v>
      </c>
      <c r="D75" s="62">
        <f t="shared" si="186"/>
        <v>0</v>
      </c>
      <c r="E75" s="62">
        <f t="shared" si="186"/>
        <v>0</v>
      </c>
      <c r="F75" s="62">
        <f t="shared" si="186"/>
        <v>0</v>
      </c>
      <c r="G75" s="62">
        <f t="shared" si="186"/>
        <v>0</v>
      </c>
      <c r="H75" s="62">
        <f t="shared" si="186"/>
        <v>0</v>
      </c>
      <c r="I75" s="62">
        <f t="shared" si="186"/>
        <v>0</v>
      </c>
      <c r="J75" s="62">
        <f t="shared" si="186"/>
        <v>0</v>
      </c>
      <c r="K75" s="62">
        <f t="shared" si="186"/>
        <v>0</v>
      </c>
      <c r="L75" s="62">
        <f t="shared" si="186"/>
        <v>0</v>
      </c>
      <c r="M75" s="62">
        <f t="shared" si="186"/>
        <v>0</v>
      </c>
      <c r="N75" s="62">
        <f t="shared" si="186"/>
        <v>0</v>
      </c>
      <c r="O75" s="62">
        <f t="shared" si="186"/>
        <v>0</v>
      </c>
      <c r="P75" s="70">
        <f t="shared" si="186"/>
        <v>0</v>
      </c>
      <c r="Q75" s="46"/>
      <c r="R75" s="41"/>
      <c r="S75" s="42"/>
      <c r="T75" s="27"/>
      <c r="U75" s="28"/>
      <c r="V75" s="29"/>
      <c r="W75" s="78"/>
    </row>
    <row r="76" spans="1:23" x14ac:dyDescent="0.2">
      <c r="A76" s="76" t="s">
        <v>28</v>
      </c>
      <c r="B76" s="63">
        <f>IF(B75=0,0,(((B71+C71+D71+E71+F71+G71+H71+I71+J71+K71+L71+M71+N71+O71+P71)/B73)*(B72*0.036)/B75))</f>
        <v>0</v>
      </c>
      <c r="C76" s="63">
        <f>IF(C75=0,0,(((C71+D71+E71+F71+G71+H71+I71+J71+K71+L71+M71+N71+O71+P71)/C73)*(C72*0.036)/C75))</f>
        <v>0</v>
      </c>
      <c r="D76" s="63">
        <f>IF(D75=0,0,(((D71+E71+F71+G71+H71+I71+J71+K71+L71+M71+N71+O71+P71)/D73)*(D72*0.036)/D75))</f>
        <v>0</v>
      </c>
      <c r="E76" s="63">
        <f>IF(E75=0,0,(((E71+F71+G71+H71+I71+J71+K71+L71+M71+N71+O71+P71)/E73)*(E72*0.036)/E75))</f>
        <v>0</v>
      </c>
      <c r="F76" s="63">
        <f>IF(F75=0,0,(((F71+G71+H71+I71+J71+K71+L71+M71+N71+O71+P71)/F73)*(F72*0.036)/F75))</f>
        <v>0</v>
      </c>
      <c r="G76" s="63">
        <f>IF(G75=0,0,(((G71+H71+I71+J71+K71+L71+M71+N71+O71+P71)/G73)*(G72*0.036)/G75))</f>
        <v>0</v>
      </c>
      <c r="H76" s="63">
        <f>IF(H75=0,0,(((H71+I71+J71+K71+L71+M71+N71+O71+P71)/H73)*(H72*0.036)/H75))</f>
        <v>0</v>
      </c>
      <c r="I76" s="63">
        <f>IF(I75=0,0,(((I71+J71+K71+L71+M71+N71+O71+P71)/I73)*(I72*0.036)/I75))</f>
        <v>0</v>
      </c>
      <c r="J76" s="63">
        <f>IF(J75=0,0,(((J71+K71+L71+M71+N71+O71+P71)/J73)*(J72*0.036)/J75))</f>
        <v>0</v>
      </c>
      <c r="K76" s="63">
        <f>IF(K75=0,0,(((K71+L71+M71+N71+O71+P71)/K73)*(K72*0.036)/K75))</f>
        <v>0</v>
      </c>
      <c r="L76" s="63">
        <f>IF(L75=0,0,(((L71+M71+N71+O71+P71)/L73)*(L72*0.036)/L75))</f>
        <v>0</v>
      </c>
      <c r="M76" s="63">
        <f>IF(M75=0,0,(((M71+N71+O71+P71)/M73)*(M72*0.036)/M75))</f>
        <v>0</v>
      </c>
      <c r="N76" s="63">
        <f>IF(N75=0,0,(((N71+O71+P71)/N73)*(N72*0.036)/N75))</f>
        <v>0</v>
      </c>
      <c r="O76" s="63">
        <f>IF(O75=0,0,(((O71+P71)/O73)*(O72*0.036)/O75))</f>
        <v>0</v>
      </c>
      <c r="P76" s="64">
        <f>IF(P75=0,0,(((P71)/P73)*(P72*0.036)/P75))</f>
        <v>0</v>
      </c>
      <c r="Q76" s="46"/>
      <c r="R76" s="41"/>
      <c r="S76" s="42"/>
      <c r="T76" s="27"/>
      <c r="U76" s="28"/>
      <c r="V76" s="29"/>
      <c r="W76" s="78"/>
    </row>
    <row r="77" spans="1:23" x14ac:dyDescent="0.2">
      <c r="A77" s="88" t="s">
        <v>31</v>
      </c>
      <c r="B77" s="65"/>
      <c r="C77" s="65"/>
      <c r="D77" s="65"/>
      <c r="E77" s="65"/>
      <c r="F77" s="65"/>
      <c r="G77" s="65"/>
      <c r="H77" s="65"/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0</v>
      </c>
      <c r="P77" s="71">
        <v>0</v>
      </c>
      <c r="Q77" s="46"/>
      <c r="R77" s="41"/>
      <c r="S77" s="42"/>
      <c r="T77" s="27"/>
      <c r="U77" s="28"/>
      <c r="V77" s="29"/>
      <c r="W77" s="78"/>
    </row>
    <row r="78" spans="1:23" x14ac:dyDescent="0.2">
      <c r="A78" s="79" t="s">
        <v>32</v>
      </c>
      <c r="B78" s="59">
        <f>IF(B77=0,0,(B71+C71+D71+E71+F71+G71+H71+I71+J71+K71+L71+M71+N71+O71+P71)/B73*(B72*0.036)/B77)</f>
        <v>0</v>
      </c>
      <c r="C78" s="59">
        <f>IF(C77=0,0,(C71+D71+E71+F71+G71+H71+I71+J71+K71+L71+M71+N71+O71+P71)/C73*(C72*0.036)/C77)</f>
        <v>0</v>
      </c>
      <c r="D78" s="59">
        <f>IF(D77=0,0,(D71+E71+F71+G71+H71+I71+J71+K71+L71+M71+N71+O71+P71)/D73*(D72*0.036)/D77)</f>
        <v>0</v>
      </c>
      <c r="E78" s="59">
        <f>IF(E77=0,0,(E71+F71+G71+H71+I71+J71+K71+L71+M71+N71+O71+P71)/E73*(E72*0.036)/E77)</f>
        <v>0</v>
      </c>
      <c r="F78" s="59">
        <f>IF(F77=0,0,(F71+G71+H71+I71+J71+K71+L71+M71+N71+O71+P71)/F73*(F72*0.036)/F77)</f>
        <v>0</v>
      </c>
      <c r="G78" s="59">
        <f>IF(G77=0,0,(G71+H71+I71+J71+K71+L71+M71+N71+O71+P71)/G73*(G72*0.036)/G77)</f>
        <v>0</v>
      </c>
      <c r="H78" s="59">
        <f>IF(H77=0,0,(H71+I71+J71+K71+L71+M71+N71+O71+P71)/H73*(H72*0.036)/H77)</f>
        <v>0</v>
      </c>
      <c r="I78" s="59">
        <f>IF(I77=0,0,(I71+J71+K71+L71+M71+N71+O71+P71)/I73*(I72*0.036)/I77)</f>
        <v>0</v>
      </c>
      <c r="J78" s="59">
        <f>IF(J77=0,0,(J71+K71+L71+M71+N71+O71+P71)/J73*(J72*0.036)/J77)</f>
        <v>0</v>
      </c>
      <c r="K78" s="59">
        <f>IF(K77=0,0,(K71+L71+M71+N71+O71+P71)/K73*(K72*0.036)/K77)</f>
        <v>0</v>
      </c>
      <c r="L78" s="59">
        <f>IF(L77=0,0,(L71+M71+N71+O71+P71)/L73*(L72*0.036)/L77)</f>
        <v>0</v>
      </c>
      <c r="M78" s="59">
        <f>IF(M77=0,0,(M71+N71+O71+P71)/M73*(M72*0.036)/M77)</f>
        <v>0</v>
      </c>
      <c r="N78" s="59">
        <f>IF(N77=0,0,(N71+O71+P71)/N73*(N72*0.036)/N77)</f>
        <v>0</v>
      </c>
      <c r="O78" s="59">
        <f>IF(O77=0,0,(O71+P71)/O73*(O72*0.036)/O77)</f>
        <v>0</v>
      </c>
      <c r="P78" s="60">
        <f>IF(P77=0,0,(P71)/P73*(P72*0.036)/P77)</f>
        <v>0</v>
      </c>
      <c r="Q78" s="46"/>
      <c r="R78" s="41"/>
      <c r="S78" s="42"/>
      <c r="T78" s="27"/>
      <c r="U78" s="28"/>
      <c r="V78" s="29"/>
      <c r="W78" s="78"/>
    </row>
    <row r="79" spans="1:23" ht="16" thickBot="1" x14ac:dyDescent="0.25">
      <c r="A79" s="80" t="s">
        <v>33</v>
      </c>
      <c r="B79" s="66"/>
      <c r="C79" s="66">
        <f>B73-B78</f>
        <v>12</v>
      </c>
      <c r="D79" s="66">
        <f>C79-C78</f>
        <v>12</v>
      </c>
      <c r="E79" s="66">
        <f t="shared" ref="E79" si="187">D79-D78</f>
        <v>12</v>
      </c>
      <c r="F79" s="66">
        <f t="shared" ref="F79" si="188">E79-E78</f>
        <v>12</v>
      </c>
      <c r="G79" s="66">
        <f t="shared" ref="G79" si="189">F79-F78</f>
        <v>12</v>
      </c>
      <c r="H79" s="66">
        <f t="shared" ref="H79" si="190">G79-G78</f>
        <v>12</v>
      </c>
      <c r="I79" s="66">
        <f t="shared" ref="I79" si="191">H79-H78</f>
        <v>12</v>
      </c>
      <c r="J79" s="66">
        <f t="shared" ref="J79" si="192">I79-I78</f>
        <v>12</v>
      </c>
      <c r="K79" s="66">
        <f t="shared" ref="K79" si="193">J79-J78</f>
        <v>12</v>
      </c>
      <c r="L79" s="66">
        <f t="shared" ref="L79" si="194">K79-K78</f>
        <v>12</v>
      </c>
      <c r="M79" s="66">
        <f t="shared" ref="M79" si="195">L79-L78</f>
        <v>12</v>
      </c>
      <c r="N79" s="66">
        <f t="shared" ref="N79" si="196">M79-M78</f>
        <v>12</v>
      </c>
      <c r="O79" s="66">
        <f t="shared" ref="O79" si="197">N79-N78</f>
        <v>12</v>
      </c>
      <c r="P79" s="72">
        <f t="shared" ref="P79" si="198">O79-O78</f>
        <v>12</v>
      </c>
      <c r="Q79" s="81"/>
      <c r="R79" s="82"/>
      <c r="S79" s="83"/>
      <c r="T79" s="84"/>
      <c r="U79" s="85"/>
      <c r="V79" s="86"/>
      <c r="W79" s="87"/>
    </row>
    <row r="80" spans="1:23" ht="16" thickTop="1" x14ac:dyDescent="0.2">
      <c r="A80" s="74" t="s">
        <v>43</v>
      </c>
      <c r="B80" s="49"/>
      <c r="C80" s="49"/>
      <c r="D80" s="49"/>
      <c r="E80" s="49"/>
      <c r="F80" s="49"/>
      <c r="G80" s="49"/>
      <c r="H80" s="49"/>
      <c r="I80" s="49"/>
      <c r="J80" s="49"/>
      <c r="K80" s="50"/>
      <c r="L80" s="50"/>
      <c r="M80" s="50"/>
      <c r="N80" s="50"/>
      <c r="O80" s="49"/>
      <c r="P80" s="68"/>
      <c r="Q80" s="51">
        <f>SUM(B80:P80)</f>
        <v>0</v>
      </c>
      <c r="R80" s="52" t="s">
        <v>7</v>
      </c>
      <c r="S80" s="53">
        <f>(IF(T80&lt;=2.5,2.5,5)+IF(T80&gt;5,5,0))*IF(T80=0,0,1)</f>
        <v>0</v>
      </c>
      <c r="T80" s="54">
        <f>(0.036*Q80*Q81)/24</f>
        <v>0</v>
      </c>
      <c r="U80" s="55" t="e">
        <f>(Q80*Q81*0.036)/(12*S80)</f>
        <v>#DIV/0!</v>
      </c>
      <c r="V80" s="56">
        <v>0</v>
      </c>
      <c r="W80" s="75" t="e">
        <f>(Q80*Q81*0.036)/(12*V80)</f>
        <v>#DIV/0!</v>
      </c>
    </row>
    <row r="81" spans="1:23" x14ac:dyDescent="0.2">
      <c r="A81" s="76" t="s">
        <v>20</v>
      </c>
      <c r="B81" s="57"/>
      <c r="C81" s="57"/>
      <c r="D81" s="57"/>
      <c r="E81" s="57"/>
      <c r="F81" s="57"/>
      <c r="G81" s="57"/>
      <c r="H81" s="57"/>
      <c r="I81" s="57"/>
      <c r="J81" s="57"/>
      <c r="K81" s="58"/>
      <c r="L81" s="58"/>
      <c r="M81" s="58"/>
      <c r="N81" s="58"/>
      <c r="O81" s="57"/>
      <c r="P81" s="69"/>
      <c r="Q81" s="45">
        <f>SUM(B81:P81)</f>
        <v>0</v>
      </c>
      <c r="R81" s="18" t="s">
        <v>21</v>
      </c>
      <c r="S81" s="19"/>
      <c r="T81" s="20"/>
      <c r="U81" s="21"/>
      <c r="V81" s="22"/>
      <c r="W81" s="77"/>
    </row>
    <row r="82" spans="1:23" x14ac:dyDescent="0.2">
      <c r="A82" s="76" t="s">
        <v>29</v>
      </c>
      <c r="B82" s="59">
        <v>12</v>
      </c>
      <c r="C82" s="59">
        <f>B82-B85</f>
        <v>12</v>
      </c>
      <c r="D82" s="59">
        <f t="shared" ref="D82" si="199">C82-C85</f>
        <v>12</v>
      </c>
      <c r="E82" s="59">
        <f t="shared" ref="E82" si="200">D82-D85</f>
        <v>12</v>
      </c>
      <c r="F82" s="59">
        <f t="shared" ref="F82" si="201">E82-E85</f>
        <v>12</v>
      </c>
      <c r="G82" s="59">
        <f t="shared" ref="G82" si="202">F82-F85</f>
        <v>12</v>
      </c>
      <c r="H82" s="59">
        <f t="shared" ref="H82" si="203">G82-G85</f>
        <v>12</v>
      </c>
      <c r="I82" s="59">
        <f t="shared" ref="I82" si="204">H82-H85</f>
        <v>12</v>
      </c>
      <c r="J82" s="59">
        <f t="shared" ref="J82" si="205">I82-I85</f>
        <v>12</v>
      </c>
      <c r="K82" s="59">
        <f t="shared" ref="K82" si="206">J82-J85</f>
        <v>12</v>
      </c>
      <c r="L82" s="59">
        <f t="shared" ref="L82" si="207">K82-K85</f>
        <v>12</v>
      </c>
      <c r="M82" s="59">
        <f t="shared" ref="M82" si="208">L82-L85</f>
        <v>12</v>
      </c>
      <c r="N82" s="59">
        <f t="shared" ref="N82" si="209">M82-M85</f>
        <v>12</v>
      </c>
      <c r="O82" s="59">
        <f t="shared" ref="O82" si="210">N82-N85</f>
        <v>12</v>
      </c>
      <c r="P82" s="60">
        <f t="shared" ref="P82" si="211">O82-O85</f>
        <v>12</v>
      </c>
      <c r="Q82" s="67"/>
      <c r="R82" s="41"/>
      <c r="S82" s="42"/>
      <c r="T82" s="27"/>
      <c r="U82" s="28"/>
      <c r="V82" s="29"/>
      <c r="W82" s="78"/>
    </row>
    <row r="83" spans="1:23" x14ac:dyDescent="0.2">
      <c r="A83" s="76" t="s">
        <v>34</v>
      </c>
      <c r="B83" s="59">
        <f>(0.036*B81*(B80+C80+D80+E80+F80+G80+H80+I80+J80+K80+M80+L80+N80+O80+P80))/(B82*2)</f>
        <v>0</v>
      </c>
      <c r="C83" s="59">
        <f>(0.036*C81*(C80+D80+E80+F80+G80+H80+I80+J80+K80+L80+N80+M80+O80+P80))/(C82*2)</f>
        <v>0</v>
      </c>
      <c r="D83" s="59">
        <f>(0.036*D81*(D80+E80+F80+G80+H80+I80+J80+K80+L80+M80+O80+N80+P80))/(D82*2)</f>
        <v>0</v>
      </c>
      <c r="E83" s="59">
        <f>(0.036*E81*(E80+F80+G80+H80+I80+J80+K80+L80+M80+N80+P80+O80))/(E82*2)</f>
        <v>0</v>
      </c>
      <c r="F83" s="59">
        <f>(0.036*F81*(F80+G80+H80+I80+J80+K80+L80+M80+N80+O80))/(F82*2)</f>
        <v>0</v>
      </c>
      <c r="G83" s="59">
        <f>(0.036*G81*(G80+H80+I80+J80+K80+L80+M80+N80+O80+P80))/(G82*2)</f>
        <v>0</v>
      </c>
      <c r="H83" s="59">
        <f>(0.036*H81*(H80+I80+J80+K80+L80+M80+N80+O80+P80))/(H82*2)</f>
        <v>0</v>
      </c>
      <c r="I83" s="59">
        <f>(0.036*I81*(I80+J80+K80+L80+M80+N80+O80+P80))/(I82*2)</f>
        <v>0</v>
      </c>
      <c r="J83" s="59">
        <f>(0.036*J81*(J80+K80+L80+M80+N80+O80+P80))/(J82*2)</f>
        <v>0</v>
      </c>
      <c r="K83" s="59">
        <f>(0.036*K81*(K80+L80+M80+N80+O80+P80))/(K82*2)</f>
        <v>0</v>
      </c>
      <c r="L83" s="59">
        <f>(0.036*L81*(L80+M80+N80+O80+P80))/(L82*2)</f>
        <v>0</v>
      </c>
      <c r="M83" s="59">
        <f>(0.036*M81*(M80+N80+O80+P80))/(M82*2)</f>
        <v>0</v>
      </c>
      <c r="N83" s="59">
        <f>(0.036*N81*(N80+O80+P80))/(N82*2)</f>
        <v>0</v>
      </c>
      <c r="O83" s="59">
        <f>(0.036*O81*(O80+P80))/(O82*2)</f>
        <v>0</v>
      </c>
      <c r="P83" s="60">
        <f>(0.036*P81*(P80))/(P82*2)</f>
        <v>0</v>
      </c>
      <c r="Q83" s="46"/>
      <c r="R83" s="41"/>
      <c r="S83" s="42"/>
      <c r="T83" s="27"/>
      <c r="U83" s="28"/>
      <c r="V83" s="29"/>
      <c r="W83" s="78"/>
    </row>
    <row r="84" spans="1:23" x14ac:dyDescent="0.2">
      <c r="A84" s="76" t="s">
        <v>35</v>
      </c>
      <c r="B84" s="61">
        <f t="shared" ref="B84:P84" si="212">(IF(B83&lt;=2.5,2.5,5)+IF(B83&gt;5,5,0))*IF(B83=0,0,1)</f>
        <v>0</v>
      </c>
      <c r="C84" s="62">
        <f t="shared" si="212"/>
        <v>0</v>
      </c>
      <c r="D84" s="62">
        <f t="shared" si="212"/>
        <v>0</v>
      </c>
      <c r="E84" s="62">
        <f t="shared" si="212"/>
        <v>0</v>
      </c>
      <c r="F84" s="62">
        <f t="shared" si="212"/>
        <v>0</v>
      </c>
      <c r="G84" s="62">
        <f t="shared" si="212"/>
        <v>0</v>
      </c>
      <c r="H84" s="62">
        <f t="shared" si="212"/>
        <v>0</v>
      </c>
      <c r="I84" s="62">
        <f t="shared" si="212"/>
        <v>0</v>
      </c>
      <c r="J84" s="62">
        <f t="shared" si="212"/>
        <v>0</v>
      </c>
      <c r="K84" s="62">
        <f t="shared" si="212"/>
        <v>0</v>
      </c>
      <c r="L84" s="62">
        <f t="shared" si="212"/>
        <v>0</v>
      </c>
      <c r="M84" s="62">
        <f t="shared" si="212"/>
        <v>0</v>
      </c>
      <c r="N84" s="62">
        <f t="shared" si="212"/>
        <v>0</v>
      </c>
      <c r="O84" s="62">
        <f t="shared" si="212"/>
        <v>0</v>
      </c>
      <c r="P84" s="70">
        <f t="shared" si="212"/>
        <v>0</v>
      </c>
      <c r="Q84" s="46"/>
      <c r="R84" s="41"/>
      <c r="S84" s="42"/>
      <c r="T84" s="27"/>
      <c r="U84" s="28"/>
      <c r="V84" s="29"/>
      <c r="W84" s="78"/>
    </row>
    <row r="85" spans="1:23" x14ac:dyDescent="0.2">
      <c r="A85" s="76" t="s">
        <v>28</v>
      </c>
      <c r="B85" s="63">
        <f>IF(B84=0,0,(((B80+C80+D80+E80+F80+G80+H80+I80+J80+K80+L80+M80+N80+O80+P80)/B82)*(B81*0.036)/B84))</f>
        <v>0</v>
      </c>
      <c r="C85" s="63">
        <f>IF(C84=0,0,(((C80+D80+E80+F80+G80+H80+I80+J80+K80+L80+M80+N80+O80+P80)/C82)*(C81*0.036)/C84))</f>
        <v>0</v>
      </c>
      <c r="D85" s="63">
        <f>IF(D84=0,0,(((D80+E80+F80+G80+H80+I80+J80+K80+L80+M80+N80+O80+P80)/D82)*(D81*0.036)/D84))</f>
        <v>0</v>
      </c>
      <c r="E85" s="63">
        <f>IF(E84=0,0,(((E80+F80+G80+H80+I80+J80+K80+L80+M80+N80+O80+P80)/E82)*(E81*0.036)/E84))</f>
        <v>0</v>
      </c>
      <c r="F85" s="63">
        <f>IF(F84=0,0,(((F80+G80+H80+I80+J80+K80+L80+M80+N80+O80+P80)/F82)*(F81*0.036)/F84))</f>
        <v>0</v>
      </c>
      <c r="G85" s="63">
        <f>IF(G84=0,0,(((G80+H80+I80+J80+K80+L80+M80+N80+O80+P80)/G82)*(G81*0.036)/G84))</f>
        <v>0</v>
      </c>
      <c r="H85" s="63">
        <f>IF(H84=0,0,(((H80+I80+J80+K80+L80+M80+N80+O80+P80)/H82)*(H81*0.036)/H84))</f>
        <v>0</v>
      </c>
      <c r="I85" s="63">
        <f>IF(I84=0,0,(((I80+J80+K80+L80+M80+N80+O80+P80)/I82)*(I81*0.036)/I84))</f>
        <v>0</v>
      </c>
      <c r="J85" s="63">
        <f>IF(J84=0,0,(((J80+K80+L80+M80+N80+O80+P80)/J82)*(J81*0.036)/J84))</f>
        <v>0</v>
      </c>
      <c r="K85" s="63">
        <f>IF(K84=0,0,(((K80+L80+M80+N80+O80+P80)/K82)*(K81*0.036)/K84))</f>
        <v>0</v>
      </c>
      <c r="L85" s="63">
        <f>IF(L84=0,0,(((L80+M80+N80+O80+P80)/L82)*(L81*0.036)/L84))</f>
        <v>0</v>
      </c>
      <c r="M85" s="63">
        <f>IF(M84=0,0,(((M80+N80+O80+P80)/M82)*(M81*0.036)/M84))</f>
        <v>0</v>
      </c>
      <c r="N85" s="63">
        <f>IF(N84=0,0,(((N80+O80+P80)/N82)*(N81*0.036)/N84))</f>
        <v>0</v>
      </c>
      <c r="O85" s="63">
        <f>IF(O84=0,0,(((O80+P80)/O82)*(O81*0.036)/O84))</f>
        <v>0</v>
      </c>
      <c r="P85" s="64">
        <f>IF(P84=0,0,(((P80)/P82)*(P81*0.036)/P84))</f>
        <v>0</v>
      </c>
      <c r="Q85" s="46"/>
      <c r="R85" s="41"/>
      <c r="S85" s="42"/>
      <c r="T85" s="27"/>
      <c r="U85" s="28"/>
      <c r="V85" s="29"/>
      <c r="W85" s="78"/>
    </row>
    <row r="86" spans="1:23" x14ac:dyDescent="0.2">
      <c r="A86" s="88" t="s">
        <v>31</v>
      </c>
      <c r="B86" s="65"/>
      <c r="C86" s="65"/>
      <c r="D86" s="65"/>
      <c r="E86" s="65"/>
      <c r="F86" s="65"/>
      <c r="G86" s="65"/>
      <c r="H86" s="65"/>
      <c r="I86" s="65">
        <v>0</v>
      </c>
      <c r="J86" s="65">
        <v>0</v>
      </c>
      <c r="K86" s="65">
        <v>0</v>
      </c>
      <c r="L86" s="65">
        <v>0</v>
      </c>
      <c r="M86" s="65">
        <v>0</v>
      </c>
      <c r="N86" s="65">
        <v>0</v>
      </c>
      <c r="O86" s="65">
        <v>0</v>
      </c>
      <c r="P86" s="71">
        <v>0</v>
      </c>
      <c r="Q86" s="46"/>
      <c r="R86" s="41"/>
      <c r="S86" s="42"/>
      <c r="T86" s="27"/>
      <c r="U86" s="28"/>
      <c r="V86" s="29"/>
      <c r="W86" s="78"/>
    </row>
    <row r="87" spans="1:23" x14ac:dyDescent="0.2">
      <c r="A87" s="79" t="s">
        <v>32</v>
      </c>
      <c r="B87" s="59">
        <f>IF(B86=0,0,(B80+C80+D80+E80+F80+G80+H80+I80+J80+K80+L80+M80+N80+O80+P80)/B82*(B81*0.036)/B86)</f>
        <v>0</v>
      </c>
      <c r="C87" s="59">
        <f>IF(C86=0,0,(C80+D80+E80+F80+G80+H80+I80+J80+K80+L80+M80+N80+O80+P80)/C82*(C81*0.036)/C86)</f>
        <v>0</v>
      </c>
      <c r="D87" s="59">
        <f>IF(D86=0,0,(D80+E80+F80+G80+H80+I80+J80+K80+L80+M80+N80+O80+P80)/D82*(D81*0.036)/D86)</f>
        <v>0</v>
      </c>
      <c r="E87" s="59">
        <f>IF(E86=0,0,(E80+F80+G80+H80+I80+J80+K80+L80+M80+N80+O80+P80)/E82*(E81*0.036)/E86)</f>
        <v>0</v>
      </c>
      <c r="F87" s="59">
        <f>IF(F86=0,0,(F80+G80+H80+I80+J80+K80+L80+M80+N80+O80+P80)/F82*(F81*0.036)/F86)</f>
        <v>0</v>
      </c>
      <c r="G87" s="59">
        <f>IF(G86=0,0,(G80+H80+I80+J80+K80+L80+M80+N80+O80+P80)/G82*(G81*0.036)/G86)</f>
        <v>0</v>
      </c>
      <c r="H87" s="59">
        <f>IF(H86=0,0,(H80+I80+J80+K80+L80+M80+N80+O80+P80)/H82*(H81*0.036)/H86)</f>
        <v>0</v>
      </c>
      <c r="I87" s="59">
        <f>IF(I86=0,0,(I80+J80+K80+L80+M80+N80+O80+P80)/I82*(I81*0.036)/I86)</f>
        <v>0</v>
      </c>
      <c r="J87" s="59">
        <f>IF(J86=0,0,(J80+K80+L80+M80+N80+O80+P80)/J82*(J81*0.036)/J86)</f>
        <v>0</v>
      </c>
      <c r="K87" s="59">
        <f>IF(K86=0,0,(K80+L80+M80+N80+O80+P80)/K82*(K81*0.036)/K86)</f>
        <v>0</v>
      </c>
      <c r="L87" s="59">
        <f>IF(L86=0,0,(L80+M80+N80+O80+P80)/L82*(L81*0.036)/L86)</f>
        <v>0</v>
      </c>
      <c r="M87" s="59">
        <f>IF(M86=0,0,(M80+N80+O80+P80)/M82*(M81*0.036)/M86)</f>
        <v>0</v>
      </c>
      <c r="N87" s="59">
        <f>IF(N86=0,0,(N80+O80+P80)/N82*(N81*0.036)/N86)</f>
        <v>0</v>
      </c>
      <c r="O87" s="59">
        <f>IF(O86=0,0,(O80+P80)/O82*(O81*0.036)/O86)</f>
        <v>0</v>
      </c>
      <c r="P87" s="60">
        <f>IF(P86=0,0,(P80)/P82*(P81*0.036)/P86)</f>
        <v>0</v>
      </c>
      <c r="Q87" s="46"/>
      <c r="R87" s="41"/>
      <c r="S87" s="42"/>
      <c r="T87" s="27"/>
      <c r="U87" s="28"/>
      <c r="V87" s="29"/>
      <c r="W87" s="78"/>
    </row>
    <row r="88" spans="1:23" ht="16" thickBot="1" x14ac:dyDescent="0.25">
      <c r="A88" s="80" t="s">
        <v>33</v>
      </c>
      <c r="B88" s="66"/>
      <c r="C88" s="66">
        <f>B82-B87</f>
        <v>12</v>
      </c>
      <c r="D88" s="66">
        <f>C88-C87</f>
        <v>12</v>
      </c>
      <c r="E88" s="66">
        <f t="shared" ref="E88" si="213">D88-D87</f>
        <v>12</v>
      </c>
      <c r="F88" s="66">
        <f t="shared" ref="F88" si="214">E88-E87</f>
        <v>12</v>
      </c>
      <c r="G88" s="66">
        <f t="shared" ref="G88" si="215">F88-F87</f>
        <v>12</v>
      </c>
      <c r="H88" s="66">
        <f t="shared" ref="H88" si="216">G88-G87</f>
        <v>12</v>
      </c>
      <c r="I88" s="66">
        <f t="shared" ref="I88" si="217">H88-H87</f>
        <v>12</v>
      </c>
      <c r="J88" s="66">
        <f t="shared" ref="J88" si="218">I88-I87</f>
        <v>12</v>
      </c>
      <c r="K88" s="66">
        <f t="shared" ref="K88" si="219">J88-J87</f>
        <v>12</v>
      </c>
      <c r="L88" s="66">
        <f t="shared" ref="L88" si="220">K88-K87</f>
        <v>12</v>
      </c>
      <c r="M88" s="66">
        <f t="shared" ref="M88" si="221">L88-L87</f>
        <v>12</v>
      </c>
      <c r="N88" s="66">
        <f t="shared" ref="N88" si="222">M88-M87</f>
        <v>12</v>
      </c>
      <c r="O88" s="66">
        <f t="shared" ref="O88" si="223">N88-N87</f>
        <v>12</v>
      </c>
      <c r="P88" s="72">
        <f t="shared" ref="P88" si="224">O88-O87</f>
        <v>12</v>
      </c>
      <c r="Q88" s="81"/>
      <c r="R88" s="82"/>
      <c r="S88" s="83"/>
      <c r="T88" s="84"/>
      <c r="U88" s="85"/>
      <c r="V88" s="86"/>
      <c r="W88" s="87"/>
    </row>
    <row r="89" spans="1:23" ht="16" thickTop="1" x14ac:dyDescent="0.2">
      <c r="A89" s="74" t="s">
        <v>44</v>
      </c>
      <c r="B89" s="49"/>
      <c r="C89" s="49"/>
      <c r="D89" s="49"/>
      <c r="E89" s="49"/>
      <c r="F89" s="49"/>
      <c r="G89" s="49"/>
      <c r="H89" s="49"/>
      <c r="I89" s="49"/>
      <c r="J89" s="49"/>
      <c r="K89" s="50"/>
      <c r="L89" s="50"/>
      <c r="M89" s="50"/>
      <c r="N89" s="50"/>
      <c r="O89" s="49"/>
      <c r="P89" s="68"/>
      <c r="Q89" s="51">
        <f>SUM(B89:P89)</f>
        <v>0</v>
      </c>
      <c r="R89" s="52" t="s">
        <v>7</v>
      </c>
      <c r="S89" s="53">
        <f>(IF(T89&lt;=2.5,2.5,5)+IF(T89&gt;5,5,0))*IF(T89=0,0,1)</f>
        <v>0</v>
      </c>
      <c r="T89" s="54">
        <f>(0.036*Q89*Q90)/24</f>
        <v>0</v>
      </c>
      <c r="U89" s="55" t="e">
        <f>(Q89*Q90*0.036)/(12*S89)</f>
        <v>#DIV/0!</v>
      </c>
      <c r="V89" s="56">
        <v>0</v>
      </c>
      <c r="W89" s="75" t="e">
        <f>(Q89*Q90*0.036)/(12*V89)</f>
        <v>#DIV/0!</v>
      </c>
    </row>
    <row r="90" spans="1:23" x14ac:dyDescent="0.2">
      <c r="A90" s="76" t="s">
        <v>20</v>
      </c>
      <c r="B90" s="57"/>
      <c r="C90" s="57"/>
      <c r="D90" s="57"/>
      <c r="E90" s="57"/>
      <c r="F90" s="57"/>
      <c r="G90" s="57"/>
      <c r="H90" s="57"/>
      <c r="I90" s="57"/>
      <c r="J90" s="57"/>
      <c r="K90" s="58"/>
      <c r="L90" s="58"/>
      <c r="M90" s="58"/>
      <c r="N90" s="58"/>
      <c r="O90" s="57"/>
      <c r="P90" s="69"/>
      <c r="Q90" s="45">
        <f>SUM(B90:P90)</f>
        <v>0</v>
      </c>
      <c r="R90" s="18" t="s">
        <v>21</v>
      </c>
      <c r="S90" s="19"/>
      <c r="T90" s="20"/>
      <c r="U90" s="21"/>
      <c r="V90" s="22"/>
      <c r="W90" s="77"/>
    </row>
    <row r="91" spans="1:23" x14ac:dyDescent="0.2">
      <c r="A91" s="76" t="s">
        <v>29</v>
      </c>
      <c r="B91" s="59">
        <v>12</v>
      </c>
      <c r="C91" s="59">
        <f>B91-B94</f>
        <v>12</v>
      </c>
      <c r="D91" s="59">
        <f t="shared" ref="D91" si="225">C91-C94</f>
        <v>12</v>
      </c>
      <c r="E91" s="59">
        <f t="shared" ref="E91" si="226">D91-D94</f>
        <v>12</v>
      </c>
      <c r="F91" s="59">
        <f t="shared" ref="F91" si="227">E91-E94</f>
        <v>12</v>
      </c>
      <c r="G91" s="59">
        <f t="shared" ref="G91" si="228">F91-F94</f>
        <v>12</v>
      </c>
      <c r="H91" s="59">
        <f t="shared" ref="H91" si="229">G91-G94</f>
        <v>12</v>
      </c>
      <c r="I91" s="59">
        <f t="shared" ref="I91" si="230">H91-H94</f>
        <v>12</v>
      </c>
      <c r="J91" s="59">
        <f t="shared" ref="J91" si="231">I91-I94</f>
        <v>12</v>
      </c>
      <c r="K91" s="59">
        <f t="shared" ref="K91" si="232">J91-J94</f>
        <v>12</v>
      </c>
      <c r="L91" s="59">
        <f t="shared" ref="L91" si="233">K91-K94</f>
        <v>12</v>
      </c>
      <c r="M91" s="59">
        <f t="shared" ref="M91" si="234">L91-L94</f>
        <v>12</v>
      </c>
      <c r="N91" s="59">
        <f t="shared" ref="N91" si="235">M91-M94</f>
        <v>12</v>
      </c>
      <c r="O91" s="59">
        <f t="shared" ref="O91" si="236">N91-N94</f>
        <v>12</v>
      </c>
      <c r="P91" s="60">
        <f t="shared" ref="P91" si="237">O91-O94</f>
        <v>12</v>
      </c>
      <c r="Q91" s="67"/>
      <c r="R91" s="41"/>
      <c r="S91" s="42"/>
      <c r="T91" s="27"/>
      <c r="U91" s="28"/>
      <c r="V91" s="29"/>
      <c r="W91" s="78"/>
    </row>
    <row r="92" spans="1:23" x14ac:dyDescent="0.2">
      <c r="A92" s="76" t="s">
        <v>34</v>
      </c>
      <c r="B92" s="59">
        <f>(0.036*B90*(B89+C89+D89+E89+F89+G89+H89+I89+J89+K89+M89+L89+N89+O89+P89))/(B91*2)</f>
        <v>0</v>
      </c>
      <c r="C92" s="59">
        <f>(0.036*C90*(C89+D89+E89+F89+G89+H89+I89+J89+K89+L89+N89+M89+O89+P89))/(C91*2)</f>
        <v>0</v>
      </c>
      <c r="D92" s="59">
        <f>(0.036*D90*(D89+E89+F89+G89+H89+I89+J89+K89+L89+M89+O89+N89+P89))/(D91*2)</f>
        <v>0</v>
      </c>
      <c r="E92" s="59">
        <f>(0.036*E90*(E89+F89+G89+H89+I89+J89+K89+L89+M89+N89+P89+O89))/(E91*2)</f>
        <v>0</v>
      </c>
      <c r="F92" s="59">
        <f>(0.036*F90*(F89+G89+H89+I89+J89+K89+L89+M89+N89+O89))/(F91*2)</f>
        <v>0</v>
      </c>
      <c r="G92" s="59">
        <f>(0.036*G90*(G89+H89+I89+J89+K89+L89+M89+N89+O89+P89))/(G91*2)</f>
        <v>0</v>
      </c>
      <c r="H92" s="59">
        <f>(0.036*H90*(H89+I89+J89+K89+L89+M89+N89+O89+P89))/(H91*2)</f>
        <v>0</v>
      </c>
      <c r="I92" s="59">
        <f>(0.036*I90*(I89+J89+K89+L89+M89+N89+O89+P89))/(I91*2)</f>
        <v>0</v>
      </c>
      <c r="J92" s="59">
        <f>(0.036*J90*(J89+K89+L89+M89+N89+O89+P89))/(J91*2)</f>
        <v>0</v>
      </c>
      <c r="K92" s="59">
        <f>(0.036*K90*(K89+L89+M89+N89+O89+P89))/(K91*2)</f>
        <v>0</v>
      </c>
      <c r="L92" s="59">
        <f>(0.036*L90*(L89+M89+N89+O89+P89))/(L91*2)</f>
        <v>0</v>
      </c>
      <c r="M92" s="59">
        <f>(0.036*M90*(M89+N89+O89+P89))/(M91*2)</f>
        <v>0</v>
      </c>
      <c r="N92" s="59">
        <f>(0.036*N90*(N89+O89+P89))/(N91*2)</f>
        <v>0</v>
      </c>
      <c r="O92" s="59">
        <f>(0.036*O90*(O89+P89))/(O91*2)</f>
        <v>0</v>
      </c>
      <c r="P92" s="60">
        <f>(0.036*P90*(P89))/(P91*2)</f>
        <v>0</v>
      </c>
      <c r="Q92" s="46"/>
      <c r="R92" s="41"/>
      <c r="S92" s="42"/>
      <c r="T92" s="27"/>
      <c r="U92" s="28"/>
      <c r="V92" s="29"/>
      <c r="W92" s="78"/>
    </row>
    <row r="93" spans="1:23" x14ac:dyDescent="0.2">
      <c r="A93" s="76" t="s">
        <v>35</v>
      </c>
      <c r="B93" s="61">
        <f t="shared" ref="B93:P93" si="238">(IF(B92&lt;=2.5,2.5,5)+IF(B92&gt;5,5,0))*IF(B92=0,0,1)</f>
        <v>0</v>
      </c>
      <c r="C93" s="62">
        <f t="shared" si="238"/>
        <v>0</v>
      </c>
      <c r="D93" s="62">
        <f t="shared" si="238"/>
        <v>0</v>
      </c>
      <c r="E93" s="62">
        <f t="shared" si="238"/>
        <v>0</v>
      </c>
      <c r="F93" s="62">
        <f t="shared" si="238"/>
        <v>0</v>
      </c>
      <c r="G93" s="62">
        <f t="shared" si="238"/>
        <v>0</v>
      </c>
      <c r="H93" s="62">
        <f t="shared" si="238"/>
        <v>0</v>
      </c>
      <c r="I93" s="62">
        <f t="shared" si="238"/>
        <v>0</v>
      </c>
      <c r="J93" s="62">
        <f t="shared" si="238"/>
        <v>0</v>
      </c>
      <c r="K93" s="62">
        <f t="shared" si="238"/>
        <v>0</v>
      </c>
      <c r="L93" s="62">
        <f t="shared" si="238"/>
        <v>0</v>
      </c>
      <c r="M93" s="62">
        <f t="shared" si="238"/>
        <v>0</v>
      </c>
      <c r="N93" s="62">
        <f t="shared" si="238"/>
        <v>0</v>
      </c>
      <c r="O93" s="62">
        <f t="shared" si="238"/>
        <v>0</v>
      </c>
      <c r="P93" s="70">
        <f t="shared" si="238"/>
        <v>0</v>
      </c>
      <c r="Q93" s="46"/>
      <c r="R93" s="41"/>
      <c r="S93" s="42"/>
      <c r="T93" s="27"/>
      <c r="U93" s="28"/>
      <c r="V93" s="29"/>
      <c r="W93" s="78"/>
    </row>
    <row r="94" spans="1:23" x14ac:dyDescent="0.2">
      <c r="A94" s="76" t="s">
        <v>28</v>
      </c>
      <c r="B94" s="63">
        <f>IF(B93=0,0,(((B89+C89+D89+E89+F89+G89+H89+I89+J89+K89+L89+M89+N89+O89+P89)/B91)*(B90*0.036)/B93))</f>
        <v>0</v>
      </c>
      <c r="C94" s="63">
        <f>IF(C93=0,0,(((C89+D89+E89+F89+G89+H89+I89+J89+K89+L89+M89+N89+O89+P89)/C91)*(C90*0.036)/C93))</f>
        <v>0</v>
      </c>
      <c r="D94" s="63">
        <f>IF(D93=0,0,(((D89+E89+F89+G89+H89+I89+J89+K89+L89+M89+N89+O89+P89)/D91)*(D90*0.036)/D93))</f>
        <v>0</v>
      </c>
      <c r="E94" s="63">
        <f>IF(E93=0,0,(((E89+F89+G89+H89+I89+J89+K89+L89+M89+N89+O89+P89)/E91)*(E90*0.036)/E93))</f>
        <v>0</v>
      </c>
      <c r="F94" s="63">
        <f>IF(F93=0,0,(((F89+G89+H89+I89+J89+K89+L89+M89+N89+O89+P89)/F91)*(F90*0.036)/F93))</f>
        <v>0</v>
      </c>
      <c r="G94" s="63">
        <f>IF(G93=0,0,(((G89+H89+I89+J89+K89+L89+M89+N89+O89+P89)/G91)*(G90*0.036)/G93))</f>
        <v>0</v>
      </c>
      <c r="H94" s="63">
        <f>IF(H93=0,0,(((H89+I89+J89+K89+L89+M89+N89+O89+P89)/H91)*(H90*0.036)/H93))</f>
        <v>0</v>
      </c>
      <c r="I94" s="63">
        <f>IF(I93=0,0,(((I89+J89+K89+L89+M89+N89+O89+P89)/I91)*(I90*0.036)/I93))</f>
        <v>0</v>
      </c>
      <c r="J94" s="63">
        <f>IF(J93=0,0,(((J89+K89+L89+M89+N89+O89+P89)/J91)*(J90*0.036)/J93))</f>
        <v>0</v>
      </c>
      <c r="K94" s="63">
        <f>IF(K93=0,0,(((K89+L89+M89+N89+O89+P89)/K91)*(K90*0.036)/K93))</f>
        <v>0</v>
      </c>
      <c r="L94" s="63">
        <f>IF(L93=0,0,(((L89+M89+N89+O89+P89)/L91)*(L90*0.036)/L93))</f>
        <v>0</v>
      </c>
      <c r="M94" s="63">
        <f>IF(M93=0,0,(((M89+N89+O89+P89)/M91)*(M90*0.036)/M93))</f>
        <v>0</v>
      </c>
      <c r="N94" s="63">
        <f>IF(N93=0,0,(((N89+O89+P89)/N91)*(N90*0.036)/N93))</f>
        <v>0</v>
      </c>
      <c r="O94" s="63">
        <f>IF(O93=0,0,(((O89+P89)/O91)*(O90*0.036)/O93))</f>
        <v>0</v>
      </c>
      <c r="P94" s="64">
        <f>IF(P93=0,0,(((P89)/P91)*(P90*0.036)/P93))</f>
        <v>0</v>
      </c>
      <c r="Q94" s="46"/>
      <c r="R94" s="41"/>
      <c r="S94" s="42"/>
      <c r="T94" s="27"/>
      <c r="U94" s="28"/>
      <c r="V94" s="29"/>
      <c r="W94" s="78"/>
    </row>
    <row r="95" spans="1:23" x14ac:dyDescent="0.2">
      <c r="A95" s="88" t="s">
        <v>31</v>
      </c>
      <c r="B95" s="65"/>
      <c r="C95" s="65"/>
      <c r="D95" s="65"/>
      <c r="E95" s="65"/>
      <c r="F95" s="65"/>
      <c r="G95" s="65"/>
      <c r="H95" s="65"/>
      <c r="I95" s="65">
        <v>0</v>
      </c>
      <c r="J95" s="65">
        <v>0</v>
      </c>
      <c r="K95" s="65">
        <v>0</v>
      </c>
      <c r="L95" s="65">
        <v>0</v>
      </c>
      <c r="M95" s="65">
        <v>0</v>
      </c>
      <c r="N95" s="65">
        <v>0</v>
      </c>
      <c r="O95" s="65">
        <v>0</v>
      </c>
      <c r="P95" s="71">
        <v>0</v>
      </c>
      <c r="Q95" s="46"/>
      <c r="R95" s="41"/>
      <c r="S95" s="42"/>
      <c r="T95" s="27"/>
      <c r="U95" s="28"/>
      <c r="V95" s="29"/>
      <c r="W95" s="78"/>
    </row>
    <row r="96" spans="1:23" x14ac:dyDescent="0.2">
      <c r="A96" s="79" t="s">
        <v>32</v>
      </c>
      <c r="B96" s="59">
        <f>IF(B95=0,0,(B89+C89+D89+E89+F89+G89+H89+I89+J89+K89+L89+M89+N89+O89+P89)/B91*(B90*0.036)/B95)</f>
        <v>0</v>
      </c>
      <c r="C96" s="59">
        <f>IF(C95=0,0,(C89+D89+E89+F89+G89+H89+I89+J89+K89+L89+M89+N89+O89+P89)/C91*(C90*0.036)/C95)</f>
        <v>0</v>
      </c>
      <c r="D96" s="59">
        <f>IF(D95=0,0,(D89+E89+F89+G89+H89+I89+J89+K89+L89+M89+N89+O89+P89)/D91*(D90*0.036)/D95)</f>
        <v>0</v>
      </c>
      <c r="E96" s="59">
        <f>IF(E95=0,0,(E89+F89+G89+H89+I89+J89+K89+L89+M89+N89+O89+P89)/E91*(E90*0.036)/E95)</f>
        <v>0</v>
      </c>
      <c r="F96" s="59">
        <f>IF(F95=0,0,(F89+G89+H89+I89+J89+K89+L89+M89+N89+O89+P89)/F91*(F90*0.036)/F95)</f>
        <v>0</v>
      </c>
      <c r="G96" s="59">
        <f>IF(G95=0,0,(G89+H89+I89+J89+K89+L89+M89+N89+O89+P89)/G91*(G90*0.036)/G95)</f>
        <v>0</v>
      </c>
      <c r="H96" s="59">
        <f>IF(H95=0,0,(H89+I89+J89+K89+L89+M89+N89+O89+P89)/H91*(H90*0.036)/H95)</f>
        <v>0</v>
      </c>
      <c r="I96" s="59">
        <f>IF(I95=0,0,(I89+J89+K89+L89+M89+N89+O89+P89)/I91*(I90*0.036)/I95)</f>
        <v>0</v>
      </c>
      <c r="J96" s="59">
        <f>IF(J95=0,0,(J89+K89+L89+M89+N89+O89+P89)/J91*(J90*0.036)/J95)</f>
        <v>0</v>
      </c>
      <c r="K96" s="59">
        <f>IF(K95=0,0,(K89+L89+M89+N89+O89+P89)/K91*(K90*0.036)/K95)</f>
        <v>0</v>
      </c>
      <c r="L96" s="59">
        <f>IF(L95=0,0,(L89+M89+N89+O89+P89)/L91*(L90*0.036)/L95)</f>
        <v>0</v>
      </c>
      <c r="M96" s="59">
        <f>IF(M95=0,0,(M89+N89+O89+P89)/M91*(M90*0.036)/M95)</f>
        <v>0</v>
      </c>
      <c r="N96" s="59">
        <f>IF(N95=0,0,(N89+O89+P89)/N91*(N90*0.036)/N95)</f>
        <v>0</v>
      </c>
      <c r="O96" s="59">
        <f>IF(O95=0,0,(O89+P89)/O91*(O90*0.036)/O95)</f>
        <v>0</v>
      </c>
      <c r="P96" s="60">
        <f>IF(P95=0,0,(P89)/P91*(P90*0.036)/P95)</f>
        <v>0</v>
      </c>
      <c r="Q96" s="46"/>
      <c r="R96" s="41"/>
      <c r="S96" s="42"/>
      <c r="T96" s="27"/>
      <c r="U96" s="28"/>
      <c r="V96" s="29"/>
      <c r="W96" s="78"/>
    </row>
    <row r="97" spans="1:23" ht="16" thickBot="1" x14ac:dyDescent="0.25">
      <c r="A97" s="80" t="s">
        <v>33</v>
      </c>
      <c r="B97" s="66"/>
      <c r="C97" s="66">
        <f>B91-B96</f>
        <v>12</v>
      </c>
      <c r="D97" s="66">
        <f>C97-C96</f>
        <v>12</v>
      </c>
      <c r="E97" s="66">
        <f t="shared" ref="E97" si="239">D97-D96</f>
        <v>12</v>
      </c>
      <c r="F97" s="66">
        <f t="shared" ref="F97" si="240">E97-E96</f>
        <v>12</v>
      </c>
      <c r="G97" s="66">
        <f t="shared" ref="G97" si="241">F97-F96</f>
        <v>12</v>
      </c>
      <c r="H97" s="66">
        <f t="shared" ref="H97" si="242">G97-G96</f>
        <v>12</v>
      </c>
      <c r="I97" s="66">
        <f t="shared" ref="I97" si="243">H97-H96</f>
        <v>12</v>
      </c>
      <c r="J97" s="66">
        <f t="shared" ref="J97" si="244">I97-I96</f>
        <v>12</v>
      </c>
      <c r="K97" s="66">
        <f t="shared" ref="K97" si="245">J97-J96</f>
        <v>12</v>
      </c>
      <c r="L97" s="66">
        <f t="shared" ref="L97" si="246">K97-K96</f>
        <v>12</v>
      </c>
      <c r="M97" s="66">
        <f t="shared" ref="M97" si="247">L97-L96</f>
        <v>12</v>
      </c>
      <c r="N97" s="66">
        <f t="shared" ref="N97" si="248">M97-M96</f>
        <v>12</v>
      </c>
      <c r="O97" s="66">
        <f t="shared" ref="O97" si="249">N97-N96</f>
        <v>12</v>
      </c>
      <c r="P97" s="72">
        <f t="shared" ref="P97" si="250">O97-O96</f>
        <v>12</v>
      </c>
      <c r="Q97" s="81"/>
      <c r="R97" s="82"/>
      <c r="S97" s="83"/>
      <c r="T97" s="84"/>
      <c r="U97" s="85"/>
      <c r="V97" s="86"/>
      <c r="W97" s="87"/>
    </row>
    <row r="98" spans="1:23" ht="16" thickTop="1" x14ac:dyDescent="0.2"/>
  </sheetData>
  <mergeCells count="1">
    <mergeCell ref="Q7:R7"/>
  </mergeCells>
  <conditionalFormatting sqref="B12:P12">
    <cfRule type="containsErrors" dxfId="25" priority="26" stopIfTrue="1">
      <formula>ISERROR(B12)</formula>
    </cfRule>
  </conditionalFormatting>
  <conditionalFormatting sqref="B21:P21">
    <cfRule type="containsErrors" dxfId="24" priority="23" stopIfTrue="1">
      <formula>ISERROR(B21)</formula>
    </cfRule>
  </conditionalFormatting>
  <conditionalFormatting sqref="B30:P30">
    <cfRule type="containsErrors" dxfId="23" priority="21" stopIfTrue="1">
      <formula>ISERROR(B30)</formula>
    </cfRule>
  </conditionalFormatting>
  <conditionalFormatting sqref="B39:P39">
    <cfRule type="containsErrors" dxfId="22" priority="18" stopIfTrue="1">
      <formula>ISERROR(B39)</formula>
    </cfRule>
  </conditionalFormatting>
  <conditionalFormatting sqref="B48:P48">
    <cfRule type="containsErrors" dxfId="21" priority="16" stopIfTrue="1">
      <formula>ISERROR(B48)</formula>
    </cfRule>
  </conditionalFormatting>
  <conditionalFormatting sqref="B57:P57">
    <cfRule type="containsErrors" dxfId="20" priority="13" stopIfTrue="1">
      <formula>ISERROR(B57)</formula>
    </cfRule>
  </conditionalFormatting>
  <conditionalFormatting sqref="B66:P66">
    <cfRule type="containsErrors" dxfId="19" priority="10" stopIfTrue="1">
      <formula>ISERROR(B66)</formula>
    </cfRule>
  </conditionalFormatting>
  <conditionalFormatting sqref="B75:P75">
    <cfRule type="containsErrors" dxfId="18" priority="7" stopIfTrue="1">
      <formula>ISERROR(B75)</formula>
    </cfRule>
  </conditionalFormatting>
  <conditionalFormatting sqref="B84:P84">
    <cfRule type="containsErrors" dxfId="17" priority="4" stopIfTrue="1">
      <formula>ISERROR(B84)</formula>
    </cfRule>
  </conditionalFormatting>
  <conditionalFormatting sqref="B93:P93">
    <cfRule type="containsErrors" dxfId="16" priority="1" stopIfTrue="1">
      <formula>ISERROR(B93)</formula>
    </cfRule>
  </conditionalFormatting>
  <conditionalFormatting sqref="S8">
    <cfRule type="containsErrors" dxfId="15" priority="38" stopIfTrue="1">
      <formula>ISERROR(S8)</formula>
    </cfRule>
  </conditionalFormatting>
  <conditionalFormatting sqref="S26">
    <cfRule type="containsErrors" dxfId="14" priority="22" stopIfTrue="1">
      <formula>ISERROR(S26)</formula>
    </cfRule>
  </conditionalFormatting>
  <conditionalFormatting sqref="S35">
    <cfRule type="containsErrors" dxfId="13" priority="20" stopIfTrue="1">
      <formula>ISERROR(S35)</formula>
    </cfRule>
  </conditionalFormatting>
  <conditionalFormatting sqref="S44">
    <cfRule type="containsErrors" dxfId="12" priority="17" stopIfTrue="1">
      <formula>ISERROR(S44)</formula>
    </cfRule>
  </conditionalFormatting>
  <conditionalFormatting sqref="S53">
    <cfRule type="containsErrors" dxfId="11" priority="15" stopIfTrue="1">
      <formula>ISERROR(S53)</formula>
    </cfRule>
  </conditionalFormatting>
  <conditionalFormatting sqref="S62">
    <cfRule type="containsErrors" dxfId="10" priority="12" stopIfTrue="1">
      <formula>ISERROR(S62)</formula>
    </cfRule>
  </conditionalFormatting>
  <conditionalFormatting sqref="S71">
    <cfRule type="containsErrors" dxfId="9" priority="9" stopIfTrue="1">
      <formula>ISERROR(S71)</formula>
    </cfRule>
  </conditionalFormatting>
  <conditionalFormatting sqref="S80">
    <cfRule type="containsErrors" dxfId="8" priority="6" stopIfTrue="1">
      <formula>ISERROR(S80)</formula>
    </cfRule>
  </conditionalFormatting>
  <conditionalFormatting sqref="S89">
    <cfRule type="containsErrors" dxfId="7" priority="3" stopIfTrue="1">
      <formula>ISERROR(S89)</formula>
    </cfRule>
  </conditionalFormatting>
  <conditionalFormatting sqref="U8 W8 U17 W17 U26 W26 U44 W44">
    <cfRule type="containsErrors" dxfId="6" priority="35" stopIfTrue="1">
      <formula>ISERROR(U8)</formula>
    </cfRule>
  </conditionalFormatting>
  <conditionalFormatting sqref="U35 W35">
    <cfRule type="containsErrors" dxfId="5" priority="19" stopIfTrue="1">
      <formula>ISERROR(U35)</formula>
    </cfRule>
  </conditionalFormatting>
  <conditionalFormatting sqref="U53 W53">
    <cfRule type="containsErrors" dxfId="4" priority="14" stopIfTrue="1">
      <formula>ISERROR(U53)</formula>
    </cfRule>
  </conditionalFormatting>
  <conditionalFormatting sqref="U62 W62">
    <cfRule type="containsErrors" dxfId="3" priority="11" stopIfTrue="1">
      <formula>ISERROR(U62)</formula>
    </cfRule>
  </conditionalFormatting>
  <conditionalFormatting sqref="U71 W71">
    <cfRule type="containsErrors" dxfId="2" priority="8" stopIfTrue="1">
      <formula>ISERROR(U71)</formula>
    </cfRule>
  </conditionalFormatting>
  <conditionalFormatting sqref="U80 W80">
    <cfRule type="containsErrors" dxfId="1" priority="5" stopIfTrue="1">
      <formula>ISERROR(U80)</formula>
    </cfRule>
  </conditionalFormatting>
  <conditionalFormatting sqref="U89 W89">
    <cfRule type="containsErrors" dxfId="0" priority="2" stopIfTrue="1">
      <formula>ISERROR(U89)</formula>
    </cfRule>
  </conditionalFormatting>
  <pageMargins left="0.70866141732283472" right="0.70866141732283472" top="0.78740157480314965" bottom="0.78740157480314965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Kurdziel</dc:creator>
  <cp:lastModifiedBy>Michal Čermák</cp:lastModifiedBy>
  <cp:lastPrinted>2023-10-10T10:09:05Z</cp:lastPrinted>
  <dcterms:created xsi:type="dcterms:W3CDTF">2023-10-10T09:56:04Z</dcterms:created>
  <dcterms:modified xsi:type="dcterms:W3CDTF">2024-12-02T09:46:37Z</dcterms:modified>
</cp:coreProperties>
</file>